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151_1" sheetId="3" r:id="rId3"/>
    <sheet name="201_1" sheetId="4" r:id="rId4"/>
  </sheets>
  <definedNames/>
  <calcPr/>
  <webPublishing/>
</workbook>
</file>

<file path=xl/sharedStrings.xml><?xml version="1.0" encoding="utf-8"?>
<sst xmlns="http://schemas.openxmlformats.org/spreadsheetml/2006/main" count="1546" uniqueCount="538">
  <si>
    <t>ASPE10</t>
  </si>
  <si>
    <t>S</t>
  </si>
  <si>
    <t>Soupis prací objektu</t>
  </si>
  <si>
    <t xml:space="preserve">Stavba: </t>
  </si>
  <si>
    <t>III/0462</t>
  </si>
  <si>
    <t>Vyškov, most ev.č. 0462-14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</si>
  <si>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</si>
  <si>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</si>
  <si>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</si>
  <si>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</si>
  <si>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</si>
  <si>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</si>
  <si>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</si>
  <si>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</si>
  <si>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</si>
  <si>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</si>
  <si>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</si>
  <si>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</si>
  <si>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</si>
  <si>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</si>
  <si>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</si>
  <si>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</si>
  <si>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</si>
  <si>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</si>
  <si>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</si>
  <si>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</si>
  <si>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</si>
  <si>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</si>
  <si>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</si>
  <si>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</si>
  <si>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</si>
  <si>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</si>
  <si>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</si>
  <si>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</si>
  <si>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</si>
  <si>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</si>
  <si>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</si>
  <si>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</si>
  <si>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</si>
  <si>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</si>
  <si>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</si>
  <si>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</si>
  <si>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</si>
  <si>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</si>
  <si>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</si>
  <si>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</si>
  <si>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</si>
  <si>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</si>
  <si>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</si>
  <si>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</si>
  <si>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</si>
  <si>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</si>
  <si>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</si>
  <si>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</si>
  <si>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</si>
  <si>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</si>
  <si>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</si>
  <si>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</si>
  <si>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</si>
  <si>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</si>
  <si>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  
vč. objízdných tras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</si>
  <si>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</si>
  <si>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28</t>
  </si>
  <si>
    <t>029201</t>
  </si>
  <si>
    <t>OSTATNÍ POŽADAVKY - OCHRANA ŽIVOTNÍHO PROSTŘEDÍ</t>
  </si>
  <si>
    <t>protihluková opatření dle požadavku hygienické stanice - případné použití provizorních mobilních akustických zástěn (clony) výšky 2 až 3 m, dl. 12m,  akustické zástěny budou zhotoveny např. z trapézového nebo vlnitého plechu anebo OSB desek na ocelové nebo dřevěné nosné konstrukci. Ze strany ke zdroji hluku je vhodné je opatřit zvuk pohlcujícím obložením, např. z minerální vlny.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</si>
  <si>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</si>
  <si>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</si>
  <si>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</si>
  <si>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</si>
  <si>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</si>
  <si>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</si>
  <si>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</si>
  <si>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</si>
  <si>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</si>
  <si>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</si>
  <si>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</si>
  <si>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</si>
  <si>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</si>
  <si>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</si>
  <si>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</si>
  <si>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</si>
  <si>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</si>
  <si>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</si>
  <si>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</si>
  <si>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</si>
  <si>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</si>
  <si>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</si>
  <si>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</si>
  <si>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</si>
  <si>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</si>
  <si>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</si>
  <si>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</si>
  <si>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</si>
  <si>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</si>
  <si>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</si>
  <si>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</si>
  <si>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</si>
  <si>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</si>
  <si>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</si>
  <si>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</si>
  <si>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</si>
  <si>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151</t>
  </si>
  <si>
    <t>DIO</t>
  </si>
  <si>
    <t>Základní rozpočet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</si>
  <si>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</si>
  <si>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</si>
  <si>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</si>
  <si>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201</t>
  </si>
  <si>
    <t>Most ev.č. 0462-14</t>
  </si>
  <si>
    <t>014102</t>
  </si>
  <si>
    <t>a</t>
  </si>
  <si>
    <t>POPLATKY ZA SKLÁDKU</t>
  </si>
  <si>
    <t>T</t>
  </si>
  <si>
    <t>uložení nevhodné zeminy na skládku</t>
  </si>
  <si>
    <t>712,806*2,0=1 425,612 [A]</t>
  </si>
  <si>
    <t>zahrnuje veškeré poplatky provozovateli skládky související s uložením odpadu na skládce.</t>
  </si>
  <si>
    <t>b</t>
  </si>
  <si>
    <t>podklad vozovek</t>
  </si>
  <si>
    <t>121,121*2,0=242,242 [A]</t>
  </si>
  <si>
    <t>Položka obsahuje veškeré poplatky provozovateli skládky související s uložením odpadu na skládce.</t>
  </si>
  <si>
    <t>c</t>
  </si>
  <si>
    <t>bet. obrubníky, žb.římsy</t>
  </si>
  <si>
    <t>0,038*44,0*2,3+13,681*2,5=38,048 [A]</t>
  </si>
  <si>
    <t>d</t>
  </si>
  <si>
    <t>kamenné obrubníky, kamenné parapetní zdi</t>
  </si>
  <si>
    <t>(26+27)*0,2*0,2*2,3+0,6*2,3=6,256 [A]</t>
  </si>
  <si>
    <t>e</t>
  </si>
  <si>
    <t>poplatky za uložení stáv. mostní izolace</t>
  </si>
  <si>
    <t>170,364*0,01*2,0=3,407 [A]</t>
  </si>
  <si>
    <t>027302</t>
  </si>
  <si>
    <t>A</t>
  </si>
  <si>
    <t>POMOC PRÁCE ZŘÍZ NEBO ZAJIŠŤ OCHRANU INŽENÝRSKÝCH SÍTÍ</t>
  </si>
  <si>
    <t>součinnost se správcem nadzemní troleje ČD, provizorní ochrana troleje v délce trasy 20,0m po dobu výluky</t>
  </si>
  <si>
    <t>zahrnuje veškeré náklady spojené s objednatelem požadovanými zařízeními</t>
  </si>
  <si>
    <t>7</t>
  </si>
  <si>
    <t>B</t>
  </si>
  <si>
    <t>součinnost se správcem neprovozovaného plynovodu Gasnet, s.r.o., náklady na odstranění neprovozovaného plynovodu, odpojení provedou pracovníci speciálních prací Gasnet, s.r.o., odkopání bude provedeno stavbou (zahrnuto v pol.131718)</t>
  </si>
  <si>
    <t>027303</t>
  </si>
  <si>
    <t>součinnost se správcem nadzemního sdělovacího vedení, ochrana a zajištění svazku 9ks plast.chrániček DN110, vedených po ocelové lávce, vč. přejímky a předání správci</t>
  </si>
  <si>
    <t>027304</t>
  </si>
  <si>
    <t>ochrana nivelační značky na křídle opěry "Prostějov"</t>
  </si>
  <si>
    <t>027305</t>
  </si>
  <si>
    <t>ochrana světelné signalizace, dopravního značení vč.sloupu, vč.kabelu světelné signalizace</t>
  </si>
  <si>
    <t>02742</t>
  </si>
  <si>
    <t>PROVIZORNÍ LÁVKY</t>
  </si>
  <si>
    <t>M2</t>
  </si>
  <si>
    <t>lávka pro betonáž říms a pro ochranu prostoru el.trati, oboustranná lávka dl. 2*25,0,  š.1,0m, vč.zábradlí h=1,5m, vč. kotvení do NK a křídel , vč. zaplachtování, vč.pronájmu, montáže, demontáže</t>
  </si>
  <si>
    <t>2*25,0=50,000 [A]</t>
  </si>
  <si>
    <t>02980</t>
  </si>
  <si>
    <t>OSTATNÍ POŽADAVKY - DODÁVKA A OSAZENÍ TABULEK</t>
  </si>
  <si>
    <t>osazení tabulek (ev.č.mostu - 2x, sloupek a patka - 2x)</t>
  </si>
  <si>
    <t>Zemní práce</t>
  </si>
  <si>
    <t>13</t>
  </si>
  <si>
    <t>11120</t>
  </si>
  <si>
    <t>ODSTRANĚNÍ KŘOVIN</t>
  </si>
  <si>
    <t>mýcení křovin kolem křídel</t>
  </si>
  <si>
    <t>(12,0+8,5)*4,0=82,000 [A]</t>
  </si>
  <si>
    <t>odstranění travin, křovin a stromů do průměru 100 mm  
doprava dřevin bez ohledu na vzdálenost  
spálení na hromadách nebo štěpkování</t>
  </si>
  <si>
    <t>113174</t>
  </si>
  <si>
    <t>ODSTRAN KRYTU VOZOVEK A CHODNÍKŮ Z DLAŽEB KOSTEK, ODVOZ DO 5KM</t>
  </si>
  <si>
    <t>rozebrání stávajících dlažebních kostek a odvoz na skládku investora</t>
  </si>
  <si>
    <t>6,59=6,590 [A]</t>
  </si>
  <si>
    <t>Položka obsahuje veškerou manipulaci s vybouranou sutí a s vybouranými hmotami vč. uložení na skládku</t>
  </si>
  <si>
    <t>113328</t>
  </si>
  <si>
    <t>ODSTRAN PODKL VOZOVEK A CHODNÍKŮ Z KAMENIVA NESTMEL, ODVOZ DO 20KM</t>
  </si>
  <si>
    <t>M3</t>
  </si>
  <si>
    <t>v místě stavební jámy, tl.0.5m</t>
  </si>
  <si>
    <t>242,241*0,5=121,121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</si>
  <si>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</si>
  <si>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11352A</t>
  </si>
  <si>
    <t>ODSTRANĚNÍ CHODNÍKOVÝCH A SILNIČNÍCH OBRUBNÍKŮ BETONOVÝCH - BEZ DOPRAVY</t>
  </si>
  <si>
    <t>M</t>
  </si>
  <si>
    <t>obrubník podél říms 18,0+26,0=44,0 m, doprava vykázána v další položce</t>
  </si>
  <si>
    <t>18,0+26,0=44,000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</si>
  <si>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</si>
  <si>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</t>
  </si>
  <si>
    <t>11352B</t>
  </si>
  <si>
    <t>ODSTRANĚNÍ CHODNÍKOVÝCH A SILNIČNÍCH OBRUBNÍKŮ BETONOVÝCH - DOPRAVA</t>
  </si>
  <si>
    <t>tkm</t>
  </si>
  <si>
    <t>obrubníky podél říms, odvoz na skládku do 20 km</t>
  </si>
  <si>
    <t>0,038*44,0*2,3*20=76,912 [A]</t>
  </si>
  <si>
    <t>Položka zahrnuje samostatnou dopravu suti a vybouraných hmot. Množství se určí jako součin hmotnosti [t] a požadované vzdálenosti [km].</t>
  </si>
  <si>
    <t>11353A</t>
  </si>
  <si>
    <t>ODSTRANĚNÍ CHODNÍKOVÝCH KAMENNÝCH OBRUBNÍKŮ - BEZ DOPRAVY</t>
  </si>
  <si>
    <t>Odstranění původních kamenných obrubníků s uložením na skládku</t>
  </si>
  <si>
    <t>26+27=53,000 [A]</t>
  </si>
  <si>
    <t>19</t>
  </si>
  <si>
    <t>11353B</t>
  </si>
  <si>
    <t>ODSTRANĚNÍ CHODNÍKOVÝCH KAMENNÝCH OBRUBNÍKŮ - DOPRAVA</t>
  </si>
  <si>
    <t>původní kamenné obrubníky - doprava do 20 km</t>
  </si>
  <si>
    <t>(26+27)*0,2*0,2*2,3*20=97,520 [A]</t>
  </si>
  <si>
    <t>20</t>
  </si>
  <si>
    <t>11372</t>
  </si>
  <si>
    <t>FRÉZOVÁNÍ ZPEVNĚNÝCH PLOCH ASFALTOVÝCH</t>
  </si>
  <si>
    <t>tl.100mm, plocha vozovky v upravovaném úseku vč.sjezdu na polní cestu,odvoz a likvidace v režii zhotovitele</t>
  </si>
  <si>
    <t>(318,245+17,803)*0,1=33,605 [A]</t>
  </si>
  <si>
    <t>Položka zahrnuje veškerou manipulaci s vybouranou sutí a s vybouranými hmotami vč. uložení na skládku. Nezahrnuje poplatek za skládku.</t>
  </si>
  <si>
    <t>21</t>
  </si>
  <si>
    <t>12110</t>
  </si>
  <si>
    <t>SEJMUTÍ ORNICE NEBO LESNÍ PŮDY</t>
  </si>
  <si>
    <t>tl. 150mm, svahy násypového tělesa, přilehlé plochy kolem křídel, vč.odvozu do 4km a uložení na mezideponii</t>
  </si>
  <si>
    <t>(25+20+10+10)*1,2*0,15=11,700 [A]</t>
  </si>
  <si>
    <t>Veškeré práce jsou obsaženy v textu položky, včetně vodor.dopravy</t>
  </si>
  <si>
    <t>22</t>
  </si>
  <si>
    <t>122733</t>
  </si>
  <si>
    <t>ODKOPÁVKY A PROKOPÁVKY OBECNÉ TŘ. I, ODVOZ DO 3KM</t>
  </si>
  <si>
    <t>ručně provedený odkop za křídly nad chráničkami kabelů, vč.odvozu  a uložení na mezideponii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</si>
  <si>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</si>
  <si>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23</t>
  </si>
  <si>
    <t>131738</t>
  </si>
  <si>
    <t>HLOUBENÍ JAM ZAPAŽ I NEPAŽ TŘ. I, ODVOZ DO 20KM</t>
  </si>
  <si>
    <t>zemina z přechodové oblasti, bude odvezena na skládku, přibližně 5m3 bude po dohodě s TDI použito pro obsypy křídel, vč. zvýšené pracnosti při hloubení kolem potrubí plynovodu procházející stavební jámou, vč. kopaných sond pro ověření polohy potrubí</t>
  </si>
  <si>
    <t>(63,805*11,25)-5=712,806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</si>
  <si>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</si>
  <si>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24</t>
  </si>
  <si>
    <t>17411</t>
  </si>
  <si>
    <t>ZÁSYP JAM A RÝH ZEMINOU SE ZHUTNĚNÍM</t>
  </si>
  <si>
    <t>obsyp křídla a zpětný zásyp kabelových chrániček zeminou z mezideponie, vč. dopravy</t>
  </si>
  <si>
    <t>5,0+2,0=7,000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</si>
  <si>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</si>
  <si>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</si>
  <si>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18090</t>
  </si>
  <si>
    <t>VŠEOBECNÉ ÚPRAVY OSTATNÍCH PLOCH</t>
  </si>
  <si>
    <t>vyčištění, rozprostření ornice, osetí travním semenem</t>
  </si>
  <si>
    <t>(25+20+10+10)*1,2=78,000 [A]</t>
  </si>
  <si>
    <t>Všeobecné úpravy musí zahrnovat úpravu území po uskutečnění stavby, tak jak je požadováno v zadávací dokumentaci s výjimkou těch prací, pro které jsou uvedeny samostatné položky.</t>
  </si>
  <si>
    <t>84</t>
  </si>
  <si>
    <t>17110</t>
  </si>
  <si>
    <t>ULOŽENÍ SYPANINY DO NÁSYPŮ SE ZHUTNĚNÍM</t>
  </si>
  <si>
    <t>712,806=712,806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</si>
  <si>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</si>
  <si>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</si>
  <si>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26</t>
  </si>
  <si>
    <t>21264</t>
  </si>
  <si>
    <t>TRATIVODY KOMPLET Z TRUB Z PLAST HMOT DN DO 200MM</t>
  </si>
  <si>
    <t>drenáž za rubem opěr, DN150, vč. obetonování mezerovitým betonem (1,5 m3), včetně prostupů a jejich napojení a vyústění na líce křídel s přesahy</t>
  </si>
  <si>
    <t>2*10,0=20,000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</si>
  <si>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</si>
  <si>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</si>
  <si>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26155</t>
  </si>
  <si>
    <t>VRTY PRO KOTVENÍ, INJEKTÁŽ A MIKROPILOTY NA POVRCHU TŘ. V D DO 300MM</t>
  </si>
  <si>
    <t>drenáž za rubem opěr, prostupy pro vložení kamenin. roury, vrt fi 260mm, dl.2,0m, 2ks v pův.betonovém křídle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</si>
  <si>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</si>
  <si>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281451</t>
  </si>
  <si>
    <t>INJEKTOVÁNÍ NÍZKOTLAKÉ Z CEMENTOVÉ MALTY NA POVRCHU</t>
  </si>
  <si>
    <t>sanační injektáž 10% celkového objemu kamenné klenby, doinjektování případných spar a kaveren, čerpána se souhlasem TDS</t>
  </si>
  <si>
    <t>0,1*5,846*9,5=5,554 [A]</t>
  </si>
  <si>
    <t>Položka injektážních prací obsahuje kompletní práce, mimo zřízení vrtů (vykazují se položkami 261, 262), které jsou nutné pro předepsanou funkci injektáže (statickou, těsnící a pod.).   
Popisy prací zahrnují veškerý materiál, výrobky a polotovary, včetně mimostaveništní a vnitrostaveništní dopravy (rovněž přesuny), včetně naložení a složení, případně s uložením.</t>
  </si>
  <si>
    <t>29</t>
  </si>
  <si>
    <t>285392</t>
  </si>
  <si>
    <t>DODATEČNÉ KOTVENÍ VLEPENÍM BETONÁŘSKÉ VÝZTUŽE D DO 16MM DO VRTŮ</t>
  </si>
  <si>
    <t>KUS</t>
  </si>
  <si>
    <t>kotvení ŽB zesílení klenby pruty z oceli  fR14, dl.0.6m, vč.vývrtu f30mm, dl.0.2m do kamene a vlepení</t>
  </si>
  <si>
    <t>36*31=1 116,000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</si>
  <si>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</si>
  <si>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30</t>
  </si>
  <si>
    <t>trn z oceli fR14mm, dl.0.70m, vč.vývrtu f30mm, dl.300mm do stávajících parapetních zdí z kamene, vč.vlepení</t>
  </si>
  <si>
    <t>2*260=520,000 [A]</t>
  </si>
  <si>
    <t>Svislé konstrukce</t>
  </si>
  <si>
    <t>31</t>
  </si>
  <si>
    <t>31717</t>
  </si>
  <si>
    <t>KOVOVÉ KONSTRUKCE PRO KOTVENÍ ŘÍMSY</t>
  </si>
  <si>
    <t>kotvení říms do vývrtů na chemické kotvy</t>
  </si>
  <si>
    <t>2*27=54,000 [A]</t>
  </si>
  <si>
    <t>Popisy prací zahrnují veškerý materiál, výrobky a polotovary, včetně mimostaveništní a vnitrostaveništní dopravy (rovněž přesuny), včetně naložení a složení, případně s uložením.</t>
  </si>
  <si>
    <t>32</t>
  </si>
  <si>
    <t>317325</t>
  </si>
  <si>
    <t>ŘÍMSY ZE ŽELEZOBETONU DO C30/37 (B37)</t>
  </si>
  <si>
    <t>C 30/37 XF4, vč. bednění, úpravy prac. a dilat.spar</t>
  </si>
  <si>
    <t>30,88*0,25+14,06*0,5=14,750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</si>
  <si>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</si>
  <si>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33</t>
  </si>
  <si>
    <t>317365</t>
  </si>
  <si>
    <t>VÝZTUŽ ŘÍMS Z OCELI B500B/R (10505)</t>
  </si>
  <si>
    <t>200kg/m3, vč. opatření PKO</t>
  </si>
  <si>
    <t>14,75*0,20=2,950 [A]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</si>
  <si>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</si>
  <si>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34</t>
  </si>
  <si>
    <t>318124</t>
  </si>
  <si>
    <t>ZDI ODDĚLOVACÍ A OHRADNÍ Z DÍLCŮ ŽELEZOBETON DO C25/30</t>
  </si>
  <si>
    <t>palisádová stěna prodloužení křídel (betonové prefa kůly), vč.bet lože (0,4m3)</t>
  </si>
  <si>
    <t>3,1415*0,1*0,1*(4*0,8+3*1,2)=0,214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</si>
  <si>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</si>
  <si>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35</t>
  </si>
  <si>
    <t>327215</t>
  </si>
  <si>
    <t>PŘEZDĚNÍ ZDÍ Z KAMENNÉHO ZDIVA</t>
  </si>
  <si>
    <t>oprava uvolněného zdiva pod ubouranou římsou</t>
  </si>
  <si>
    <t>30,878*0,25=7,720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</si>
  <si>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</si>
  <si>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36</t>
  </si>
  <si>
    <t>333325</t>
  </si>
  <si>
    <t>MOSTNÍ OPĚRY A KŘÍDLA ZE ŽELEZOVÉHO BETONU DO C30/37 (B37)</t>
  </si>
  <si>
    <t>zesílení parapetních zdí C30/37 XF2 vč. bednění, úpravy pracovních spar</t>
  </si>
  <si>
    <t>32,094*0,3*2=19,256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</si>
  <si>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</si>
  <si>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</si>
  <si>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333365</t>
  </si>
  <si>
    <t>VÝZTUŽ MOSTNÍCH OPĚR A KŘÍDEL Z OCELI 10505</t>
  </si>
  <si>
    <t>výztuž zesílení parapetních zdí 150kg/m3, vč. opatření PKO</t>
  </si>
  <si>
    <t>19,256*0,15=2,888 [A]</t>
  </si>
  <si>
    <t>38</t>
  </si>
  <si>
    <t>389325</t>
  </si>
  <si>
    <t>MOSTNÍ RÁMOVÉ KONSTRUKCE ZE ŽELEZOBETONU C30/37</t>
  </si>
  <si>
    <t>ŽB zesílení klenby C 30/37 XF2, zesílení tl.300mm obetonováním stávající klenby, vč. bednění, kov. výrobků, kotevních prvků, prostupů</t>
  </si>
  <si>
    <t>5,359*(7,93+2*0,3)=45,712 [A]</t>
  </si>
  <si>
    <t>39</t>
  </si>
  <si>
    <t>389365</t>
  </si>
  <si>
    <t>VÝZTUŽ MOSTNÍ RÁMOVÉ KONSTR ŽELBET Z OCELI B500B/R (10505)</t>
  </si>
  <si>
    <t>výztuž zesílení klenby 150kg/m3, vč. opatření PKO</t>
  </si>
  <si>
    <t>45,712*0,15=6,857 [A]</t>
  </si>
  <si>
    <t>Vodorovné konstrukce</t>
  </si>
  <si>
    <t>40</t>
  </si>
  <si>
    <t>451312</t>
  </si>
  <si>
    <t>PODKLADNÍ A VÝPLŇOVÉ VRSTVY Z PROSTÉHO BETONU C12/15</t>
  </si>
  <si>
    <t>podkladní beton pro zpevnění dna výkopu, C 12/15</t>
  </si>
  <si>
    <t>0,064*2*8,0=1,024 [A]</t>
  </si>
  <si>
    <t>41</t>
  </si>
  <si>
    <t>458312</t>
  </si>
  <si>
    <t>VÝPLŇ ZA OPĚRAMI A ZDMI Z PROST BETONU DO C12/15 (B15)</t>
  </si>
  <si>
    <t>C 12/15 XC2, výplň přechodové oblasti za opěrami lehkým výplňovým betonem</t>
  </si>
  <si>
    <t>58,319*9,0=524,871 [A]</t>
  </si>
  <si>
    <t>42</t>
  </si>
  <si>
    <t>465512</t>
  </si>
  <si>
    <t>DLAŽBY Z LOMOVÉHO KAMENE NA MC</t>
  </si>
  <si>
    <t>odláždění kolem křídel, celk. tl.300mm do bet. C25/30 XF2</t>
  </si>
  <si>
    <t>(16,95+19,79)*0,3=11,022 [A]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</si>
  <si>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</si>
  <si>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Komunikace</t>
  </si>
  <si>
    <t>43</t>
  </si>
  <si>
    <t>56314</t>
  </si>
  <si>
    <t>VOZOVKOVÉ VRSTVY Z MECHANICKY ZPEVNĚNÉHO KAMENIVA TL. DO 200MM</t>
  </si>
  <si>
    <t>MZK tl. 170 mm</t>
  </si>
  <si>
    <t>232,922=232,922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</si>
  <si>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</si>
  <si>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44</t>
  </si>
  <si>
    <t>56335</t>
  </si>
  <si>
    <t>VOZOVKOVÉ VRSTVY ZE ŠTĚRKODRTI TL. DO 250MM</t>
  </si>
  <si>
    <t>ŠDA v místě výkopové jámy, tl. 250mm</t>
  </si>
  <si>
    <t>225,256=225,256 [A]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</si>
  <si>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</si>
  <si>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45</t>
  </si>
  <si>
    <t>572121</t>
  </si>
  <si>
    <t>INFILTRAČNÍ POSTŘIK ASFALTOVÝ DO 1,0KG/M2</t>
  </si>
  <si>
    <t>v místě výkopové jámy, na MZK, 1 kg/m2</t>
  </si>
  <si>
    <t>46</t>
  </si>
  <si>
    <t>572211</t>
  </si>
  <si>
    <t>SPOJOVACÍ POSTŘIK Z ASFALTU DO 0,5KG/M2</t>
  </si>
  <si>
    <t>pod ACO 11+, pod ACL 16+, 0,5kg/m2</t>
  </si>
  <si>
    <t>2*(320,108+17,803)=675,822 [A]</t>
  </si>
  <si>
    <t>47</t>
  </si>
  <si>
    <t>572741</t>
  </si>
  <si>
    <t>ASFALTOVÝ NÁTĚR VOZOVKY</t>
  </si>
  <si>
    <t>vodonepropustný nátěr vozovky š.500mm podél obrubníků (např.asfaltová suspenze)</t>
  </si>
  <si>
    <t>(29,0+37,0)*0,5=33,000 [A]</t>
  </si>
  <si>
    <t>48</t>
  </si>
  <si>
    <t>574A34</t>
  </si>
  <si>
    <t>ASFALTOVÝ BETON PRO OBRUSNÉ VRSTVY ACO 11+, 11S TL. 40MM</t>
  </si>
  <si>
    <t>asf.beton  ACO 11+, tl.40mm, v celém úseku, vč.sjezdu na polní cestu</t>
  </si>
  <si>
    <t>320,108 + 17,803=337,911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</si>
  <si>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</si>
  <si>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49</t>
  </si>
  <si>
    <t>574C56</t>
  </si>
  <si>
    <t>ASFALTOVÝ BETON PRO LOŽNÍ VRSTVY ACL 16+, 16S TL. 60MM</t>
  </si>
  <si>
    <t>asf.beton ACL 16+, tl.60mm, v celém úseku, vč.sjezdu na polní cestu</t>
  </si>
  <si>
    <t>50</t>
  </si>
  <si>
    <t>574E46</t>
  </si>
  <si>
    <t>ASFALTOVÝ BETON PRO PODKLADNÍ VRSTVY ACP 16+, 16S TL. 50MM</t>
  </si>
  <si>
    <t>asf.beton ACP 16+, tl.50mm, sanace vozovky a v místě výkopové jámy</t>
  </si>
  <si>
    <t>237,523=237,523 [A]</t>
  </si>
  <si>
    <t>Úpravy povrchů, podlahy, výplně otvorů</t>
  </si>
  <si>
    <t>51</t>
  </si>
  <si>
    <t>626113</t>
  </si>
  <si>
    <t>REPROFILACE PODHLEDŮ, SVISLÝCH PLOCH SANAČNÍ MALTOU JEDNOVRST TL 30MM</t>
  </si>
  <si>
    <t>sanace+ reprofilace očištěných povrchů hmotami s pasivačním účinkem, reprofilace povrchu sanační maltou tl.do 30mm, ruby parapetních zdí, bude upřesněno po otryskání, čerpáno se souhlasem TDS</t>
  </si>
  <si>
    <t>2*(20,978+18,038)=78,032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</si>
  <si>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</si>
  <si>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52</t>
  </si>
  <si>
    <t>vnější povrch přibetonovaných křídel, sanace+ reprofilace očištěných povrchů hmotami s pasivačním účinkem, reprofilace povrchu sanační maltou tl.do 30mm, bude upřesněno po otryskání, čerpáno se souhlasem TDS</t>
  </si>
  <si>
    <t>15,515+2,818+13,493+2,818=34,644 [A]</t>
  </si>
  <si>
    <t>53</t>
  </si>
  <si>
    <t>62745</t>
  </si>
  <si>
    <t>SPÁROVÁNÍ STARÉHO ZDIVA CEMENTOVOU MALTOU</t>
  </si>
  <si>
    <t>spárování kamených zdí a podhledu kamenné klenby</t>
  </si>
  <si>
    <t>55,36+57,42+16,847*9,5+3*0,8*5,0*2=296,827 [A]</t>
  </si>
  <si>
    <t>Veškeré práce obsaženy v textu položky.  
Popisy prací zahrnují veškerý materiál, výrobky a polotovary, včetně mimostaveništní a vnitrostaveništní dopravy (rovněž přesuny), včetně naložení a složení, případně s uložením a potřebná lešení a podpěrné konstrukce.</t>
  </si>
  <si>
    <t>Přidružená stavební výroba</t>
  </si>
  <si>
    <t>54</t>
  </si>
  <si>
    <t>711111</t>
  </si>
  <si>
    <t>IZOLACE BĚŽNÝCH KONSTRUKCÍ PROTI ZEMNÍ VLHKOSTI ASFALTOVÝMI NÁTĚRY</t>
  </si>
  <si>
    <t>obsypané povrchy sanovaných parapetních zdí (1xNp+2xNa)</t>
  </si>
  <si>
    <t>(20,978+18,038)*2=78,032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</si>
  <si>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</si>
  <si>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55</t>
  </si>
  <si>
    <t>711412</t>
  </si>
  <si>
    <t>IZOLACE MOSTOVEK CELOPLOŠNÁ ASFALTOVÝMI PÁSY</t>
  </si>
  <si>
    <t>rub klenby a parapetních zdí na novém povrchu ŽB zesílení, izolace bude vytažena až pod římsy, vč.penetračně adhezního nátěru</t>
  </si>
  <si>
    <t>18,8*7,95+2*32,094+2*(5,6+5,2)*0,5=224,448 [A]</t>
  </si>
  <si>
    <t>56</t>
  </si>
  <si>
    <t>711432</t>
  </si>
  <si>
    <t>IZOLACE MOSTOVEK POD ŘÍMSOU ASFALTOVÝMI PÁSY</t>
  </si>
  <si>
    <t>vč. ochrany pásem s hliníkovou vložkou, vč.penetračně adhezního nátěru</t>
  </si>
  <si>
    <t>15,705+17,803=33,508 [A]</t>
  </si>
  <si>
    <t>57</t>
  </si>
  <si>
    <t>711509</t>
  </si>
  <si>
    <t>OCHRANA IZOLACE NA POVRCHU TEXTILIÍ</t>
  </si>
  <si>
    <t>2x vrstva geotextilie jako ochrana proti poškození izolace, na NAIP a hydroizolační nátěry</t>
  </si>
  <si>
    <t>2*(78,032+224,48)=605,024 [A]</t>
  </si>
  <si>
    <t>58</t>
  </si>
  <si>
    <t>78381</t>
  </si>
  <si>
    <t>NÁTĚRY BETON KONSTR TYP OS - A</t>
  </si>
  <si>
    <t>sekundární ochrana proti CH.R.P., nátěr říms</t>
  </si>
  <si>
    <t>44,936+28,585+8,101=81,622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</si>
  <si>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</si>
  <si>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59</t>
  </si>
  <si>
    <t>78384</t>
  </si>
  <si>
    <t>NÁTĚRY BETON KONSTR TYP OS - D I</t>
  </si>
  <si>
    <t>nátěr pro zpevnění kamenného zdiva</t>
  </si>
  <si>
    <t>57,418+55,361+3*0,8*5,0*2+16,847*9,5=296,826 [A]</t>
  </si>
  <si>
    <t>Potrubí</t>
  </si>
  <si>
    <t>60</t>
  </si>
  <si>
    <t>83434</t>
  </si>
  <si>
    <t>POTRUBÍ Z TRUB KAMENINOVÝCH DN DO 200MM</t>
  </si>
  <si>
    <t>kameninové potrubí JS200 dl. 2*1,0m vyústění drenáže na líci křídla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</si>
  <si>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</si>
  <si>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</si>
  <si>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61</t>
  </si>
  <si>
    <t>9111A1</t>
  </si>
  <si>
    <t>ZÁBRADLÍ SILNIČNÍ S VODOR MADLY - DODÁVKA A MONTÁŽ</t>
  </si>
  <si>
    <t>dvoumadlové zábradlí od římsy podél sjezdu, vč.patek, vč. kotvení a PKO (nátěrový systém)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</si>
  <si>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</si>
  <si>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</si>
  <si>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</si>
  <si>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</si>
  <si>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vč. kotvení a PKO (nátěrový systém)</t>
  </si>
  <si>
    <t>26,5+27,5=54,000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</si>
  <si>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</si>
  <si>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63</t>
  </si>
  <si>
    <t>915111</t>
  </si>
  <si>
    <t>VODOROVNÉ DOPRAVNÍ ZNAČENÍ BARVOU HLADKÉ - DODÁVKA A POKLÁDKA</t>
  </si>
  <si>
    <t>podélné čáry V1a, v2b, V4</t>
  </si>
  <si>
    <t>2,25+3,0+21,0=26,250 [A]</t>
  </si>
  <si>
    <t>položka zahrnuje:  
- dodání a pokládku nátěrového materiálu (měří se pouze natíraná plocha)  
- předznačení a reflexní úpravu</t>
  </si>
  <si>
    <t>64</t>
  </si>
  <si>
    <t>915221</t>
  </si>
  <si>
    <t>VODOR DOPRAV ZNAČ PLASTEM STRUKTURÁLNÍ NEHLUČNÉ - DOD A POKLÁDKA</t>
  </si>
  <si>
    <t>podélné čáry V1a, v2b, V4, strukturální plast v nehlučném provedení</t>
  </si>
  <si>
    <t>65</t>
  </si>
  <si>
    <t>917224</t>
  </si>
  <si>
    <t>SILNIČNÍ A CHODNÍKOVÉ OBRUBY Z BETONOVÝCH OBRUBNÍKŮ ŠÍŘ 150MM</t>
  </si>
  <si>
    <t>silniční obrubník, včetně lože z betonu (5,9m3)</t>
  </si>
  <si>
    <t>22,0+24,0+6,0=52,000 [A]</t>
  </si>
  <si>
    <t>Položka zahrnuje:  
dodání a pokládku betonových obrubníků o rozměrech předepsaných zadávací dokumentací  
betonové lože i boční betonovou opěrku.</t>
  </si>
  <si>
    <t>66</t>
  </si>
  <si>
    <t>přechodový obrubník, včetně lože z betonu (0,1m3)</t>
  </si>
  <si>
    <t>67</t>
  </si>
  <si>
    <t>C</t>
  </si>
  <si>
    <t>přejízdný obrubník, včetně lože z betonu (0,9m3)</t>
  </si>
  <si>
    <t>68</t>
  </si>
  <si>
    <t>919114</t>
  </si>
  <si>
    <t>ŘEZÁNÍ ASFALTOVÉHO KRYTU VOZOVEK TL DO 200MM</t>
  </si>
  <si>
    <t>příčně na začátku a konci úseku, podélně v ose silnice na spoji nové a stávající vozovky, hl. řezu 100 mm</t>
  </si>
  <si>
    <t>2*7,7=15,400 [A]</t>
  </si>
  <si>
    <t>položka zahrnuje řezání vozovkové vrstvy v předepsané tloušťce, včetně spotřeby vody</t>
  </si>
  <si>
    <t>69</t>
  </si>
  <si>
    <t>931182</t>
  </si>
  <si>
    <t>VÝPLŇ DILATAČNÍCH SPAR Z POLYSTYRENU TL 20MM</t>
  </si>
  <si>
    <t>dil.spáry říms</t>
  </si>
  <si>
    <t>4*0,26=1,040 [A]</t>
  </si>
  <si>
    <t>položka zahrnuje dodávku a osazení předepsaného materiálu, očištění ploch spáry před úpravou, očištění okolí spáry po úpravě</t>
  </si>
  <si>
    <t>70</t>
  </si>
  <si>
    <t>931314</t>
  </si>
  <si>
    <t>TĚSNĚNÍ DILATAČ SPAR ASF ZÁLIVKOU PRŮŘ DO 400MM2</t>
  </si>
  <si>
    <t>pod obrubou</t>
  </si>
  <si>
    <t>2*42,0=84,000 [A]</t>
  </si>
  <si>
    <t>položka zahrnuje dodávku a osazení předepsaného materiálu, očištění ploch spáry před úpravou, očištění okolí spáry po úpravě  
nezahrnuje těsnící profil</t>
  </si>
  <si>
    <t>71</t>
  </si>
  <si>
    <t>příčně vozovkou na spoji nové a stávající vozovky, vč.předtěsnění</t>
  </si>
  <si>
    <t>72</t>
  </si>
  <si>
    <t>931333</t>
  </si>
  <si>
    <t>TĚSNĚNÍ DILATAČNÍCH SPAR POLYURETANOVÝM TMELEM PRŮŘEZU DO 300MM2</t>
  </si>
  <si>
    <t>těsnění říms</t>
  </si>
  <si>
    <t>2*1,61*7=22,540 [A]</t>
  </si>
  <si>
    <t>73</t>
  </si>
  <si>
    <t>93134</t>
  </si>
  <si>
    <t>TĚSNĚNÍ DILATAČNÍCH SPAR ASFALTOVOU PÁSKOU</t>
  </si>
  <si>
    <t>utěsnění pracovní spáry zesílení ŽB klenby</t>
  </si>
  <si>
    <t>2*18,0=36,000 [A]</t>
  </si>
  <si>
    <t>74</t>
  </si>
  <si>
    <t>932111</t>
  </si>
  <si>
    <t>MOST PROTIDOTYKOVÁ ZÁBRANA TRAKČ VEDENÍ ŠTÍTEM - ZŘÍZ S DOD</t>
  </si>
  <si>
    <t>demontáž stávající svislé (vč. jejího uložení u správce ČD), osazení nové svislé protidotykové ochrany v úpravě dle této PD v délce (11,5+13,0)m (2x24,5=49m2), vč. protikorozní ochrany, vč. montáže, vč. přípravků pro uchycení protidotykové ochrany na zábradlí , vč. součinnosti se správcem železniční elektrifikované trati pro provedení kontrolního měření (vč. vydání protokolu o měření) vzdálenosti protidotykové ochrany k nejbližším částem trakčního vedení</t>
  </si>
  <si>
    <t>Popisy prací zahrnují veškerý materiál, výrobky a polotovary, včetně mimostaveništní a vnitrostaveništní dopravy (rovněž přesuny), včetně naložení a složení,případně s uložením.</t>
  </si>
  <si>
    <t>75</t>
  </si>
  <si>
    <t>93620</t>
  </si>
  <si>
    <t>DROBNÉ DOPLŇK KONSTR PREFABRIK BETON A ŽELEZOBETON</t>
  </si>
  <si>
    <t>doplnění krycích prefabrikátů nad šachtami IS dráhy pod mostem</t>
  </si>
  <si>
    <t>3*1,2*0,5*0,1=0,180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</si>
  <si>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</si>
  <si>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76</t>
  </si>
  <si>
    <t>93631</t>
  </si>
  <si>
    <t>DROBNÉ DOPLŇK KONSTR BETON MONOLIT</t>
  </si>
  <si>
    <t>letopočet výstavby (vlisem do betonu)</t>
  </si>
  <si>
    <t>77</t>
  </si>
  <si>
    <t>938544</t>
  </si>
  <si>
    <t>OČIŠTĚNÍ BETON KONSTR OTRYSKÁNÍM TLAK VODOU PŘES 1000 BARŮ</t>
  </si>
  <si>
    <t>všechny přístupné povrchy viditelné povrchy i odkryté povrchy ve výkopové jámě, kamenná zídka, křídla</t>
  </si>
  <si>
    <t>152,852+170,364+302,645+29,050+30,878=685,789 [A]</t>
  </si>
  <si>
    <t>Veškeré práce jsou obsaženy v textu položky, bez ohledu na způsob provedení, včetně odklizení vzniklého odpadu.</t>
  </si>
  <si>
    <t>78</t>
  </si>
  <si>
    <t>94190</t>
  </si>
  <si>
    <t>LEHKÉ PRACOVNÍ LEŠENÍ DO 1,5 KPA</t>
  </si>
  <si>
    <t>M3OP</t>
  </si>
  <si>
    <t>pro přístup k podhledu klenby, k povrchům spodní stavby, montáž, pronájem, demontáž</t>
  </si>
  <si>
    <t>9,5*4,0*11,5+4*5,0*4,0*1,0+4*6,5*2,0*1,0=569,000 [A]</t>
  </si>
  <si>
    <t>Položka obsahuje dovoz, montáž, údržbu, opotřebení (nájemné), demontáž, konzervaci, odvoz.</t>
  </si>
  <si>
    <t>80</t>
  </si>
  <si>
    <t>966138</t>
  </si>
  <si>
    <t>BOURÁNÍ KONSTRUKCÍ Z KAMENE NA MC S ODVOZEM DO 20KM</t>
  </si>
  <si>
    <t>část parapetní zdi, pro snížení na úroveň terénu</t>
  </si>
  <si>
    <t>4,0*0,3*0,5=0,600 [A]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</si>
  <si>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</si>
  <si>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81</t>
  </si>
  <si>
    <t>966168</t>
  </si>
  <si>
    <t>BOURÁNÍ KONSTRUKCÍ ZE ŽELEZOBETONU S ODVOZEM DO 20KM</t>
  </si>
  <si>
    <t>ŽB římsy vč.odvozu a uložení na skládku</t>
  </si>
  <si>
    <t>(16,637+17,566)*0,4=13,681 [A]</t>
  </si>
  <si>
    <t>82</t>
  </si>
  <si>
    <t>96618</t>
  </si>
  <si>
    <t>BOURÁNÍ KONSTRUKCÍ KOVOVÝCH</t>
  </si>
  <si>
    <t>demontáž zábradlí, odvoz a likvidace v režii zhotovitele</t>
  </si>
  <si>
    <t>(2*12*1,1*8,34+2*(25,5+26,1)*5,94)/1000=0,833 [A]</t>
  </si>
  <si>
    <t>položka zahrnuje:  
- rozebrání konstrukce bez ohledu na použitou technologii  
- veškeré pomocné konstrukce (lešení a pod.)  
- veškerou manipulaci s vybouranou sutí a hmotami   
- veškeré další práce plynoucí z technologického předpisu a z platných předpisů</t>
  </si>
  <si>
    <t>83</t>
  </si>
  <si>
    <t>97817</t>
  </si>
  <si>
    <t>ODSTRANĚNÍ MOSTNÍ IZOLACE</t>
  </si>
  <si>
    <t>vč.odvozu do 40km a uložení na skládce</t>
  </si>
  <si>
    <t>17,933*9,5=170,364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</si>
</sst>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  <row r="30" spans="1:16" ht="12.75">
      <c r="A30" s="18" t="s">
        <v>38</v>
      </c>
      <c s="23" t="s">
        <v>62</v>
      </c>
      <c s="23" t="s">
        <v>63</v>
      </c>
      <c s="18" t="s">
        <v>40</v>
      </c>
      <c s="24" t="s">
        <v>64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63.75">
      <c r="A31" s="28" t="s">
        <v>43</v>
      </c>
      <c r="E31" s="29" t="s">
        <v>65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66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67</v>
      </c>
      <c s="18" t="s">
        <v>68</v>
      </c>
      <c s="24" t="s">
        <v>69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70</v>
      </c>
      <c s="18" t="s">
        <v>68</v>
      </c>
      <c s="24" t="s">
        <v>71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72</v>
      </c>
      <c s="18" t="s">
        <v>68</v>
      </c>
      <c s="24" t="s">
        <v>73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74</v>
      </c>
      <c s="18" t="s">
        <v>68</v>
      </c>
      <c s="24" t="s">
        <v>75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76</v>
      </c>
      <c s="18" t="s">
        <v>68</v>
      </c>
      <c s="24" t="s">
        <v>77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78</v>
      </c>
      <c s="23" t="s">
        <v>79</v>
      </c>
      <c s="18" t="s">
        <v>68</v>
      </c>
      <c s="24" t="s">
        <v>80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35</v>
      </c>
      <c s="23" t="s">
        <v>81</v>
      </c>
      <c s="18" t="s">
        <v>68</v>
      </c>
      <c s="24" t="s">
        <v>82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83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84</v>
      </c>
      <c s="23" t="s">
        <v>85</v>
      </c>
      <c s="18" t="s">
        <v>68</v>
      </c>
      <c s="24" t="s">
        <v>86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87</v>
      </c>
      <c s="23" t="s">
        <v>88</v>
      </c>
      <c s="18" t="s">
        <v>68</v>
      </c>
      <c s="24" t="s">
        <v>89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90</v>
      </c>
      <c s="23" t="s">
        <v>91</v>
      </c>
      <c s="18" t="s">
        <v>68</v>
      </c>
      <c s="24" t="s">
        <v>92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93</v>
      </c>
      <c s="23" t="s">
        <v>94</v>
      </c>
      <c s="18" t="s">
        <v>68</v>
      </c>
      <c s="24" t="s">
        <v>95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96</v>
      </c>
      <c s="23" t="s">
        <v>97</v>
      </c>
      <c s="18" t="s">
        <v>68</v>
      </c>
      <c s="24" t="s">
        <v>98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99</v>
      </c>
      <c s="23" t="s">
        <v>100</v>
      </c>
      <c s="18" t="s">
        <v>68</v>
      </c>
      <c s="24" t="s">
        <v>101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102</v>
      </c>
      <c s="1"/>
      <c s="10" t="s">
        <v>103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22</v>
      </c>
      <c s="5"/>
      <c s="14" t="s">
        <v>104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105</v>
      </c>
      <c s="18" t="s">
        <v>40</v>
      </c>
      <c s="24" t="s">
        <v>106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7.5">
      <c r="A11" s="28" t="s">
        <v>43</v>
      </c>
      <c r="E11" s="29" t="s">
        <v>107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0+O9+O58+O115+O136+O173+O186+O219+O232+O257+O262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22</v>
      </c>
      <c s="32">
        <f>0+I9+I58+I115+I136+I173+I186+I219+I232+I257+I262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108</v>
      </c>
      <c s="1"/>
      <c s="10" t="s">
        <v>109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22</v>
      </c>
      <c s="5"/>
      <c s="14" t="s">
        <v>104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38</v>
      </c>
      <c s="23" t="s">
        <v>22</v>
      </c>
      <c s="23" t="s">
        <v>110</v>
      </c>
      <c s="18" t="s">
        <v>111</v>
      </c>
      <c s="24" t="s">
        <v>112</v>
      </c>
      <c s="25" t="s">
        <v>113</v>
      </c>
      <c s="26">
        <v>1425.612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114</v>
      </c>
    </row>
    <row r="12" spans="1:5" ht="12.75">
      <c r="A12" s="30" t="s">
        <v>45</v>
      </c>
      <c r="E12" s="31" t="s">
        <v>115</v>
      </c>
    </row>
    <row r="13" spans="1:5" ht="25.5">
      <c r="A13" t="s">
        <v>46</v>
      </c>
      <c r="E13" s="29" t="s">
        <v>116</v>
      </c>
    </row>
    <row r="14" spans="1:16" ht="12.75">
      <c r="A14" s="18" t="s">
        <v>38</v>
      </c>
      <c s="23" t="s">
        <v>16</v>
      </c>
      <c s="23" t="s">
        <v>110</v>
      </c>
      <c s="18" t="s">
        <v>117</v>
      </c>
      <c s="24" t="s">
        <v>112</v>
      </c>
      <c s="25" t="s">
        <v>113</v>
      </c>
      <c s="26">
        <v>242.242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118</v>
      </c>
    </row>
    <row r="16" spans="1:5" ht="12.75">
      <c r="A16" s="30" t="s">
        <v>45</v>
      </c>
      <c r="E16" s="31" t="s">
        <v>119</v>
      </c>
    </row>
    <row r="17" spans="1:5" ht="25.5">
      <c r="A17" t="s">
        <v>46</v>
      </c>
      <c r="E17" s="29" t="s">
        <v>120</v>
      </c>
    </row>
    <row r="18" spans="1:16" ht="12.75">
      <c r="A18" s="18" t="s">
        <v>38</v>
      </c>
      <c s="23" t="s">
        <v>15</v>
      </c>
      <c s="23" t="s">
        <v>110</v>
      </c>
      <c s="18" t="s">
        <v>121</v>
      </c>
      <c s="24" t="s">
        <v>112</v>
      </c>
      <c s="25" t="s">
        <v>113</v>
      </c>
      <c s="26">
        <v>38.048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122</v>
      </c>
    </row>
    <row r="20" spans="1:5" ht="12.75">
      <c r="A20" s="30" t="s">
        <v>45</v>
      </c>
      <c r="E20" s="31" t="s">
        <v>123</v>
      </c>
    </row>
    <row r="21" spans="1:5" ht="25.5">
      <c r="A21" t="s">
        <v>46</v>
      </c>
      <c r="E21" s="29" t="s">
        <v>116</v>
      </c>
    </row>
    <row r="22" spans="1:16" ht="12.75">
      <c r="A22" s="18" t="s">
        <v>38</v>
      </c>
      <c s="23" t="s">
        <v>26</v>
      </c>
      <c s="23" t="s">
        <v>110</v>
      </c>
      <c s="18" t="s">
        <v>124</v>
      </c>
      <c s="24" t="s">
        <v>112</v>
      </c>
      <c s="25" t="s">
        <v>113</v>
      </c>
      <c s="26">
        <v>6.256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125</v>
      </c>
    </row>
    <row r="24" spans="1:5" ht="12.75">
      <c r="A24" s="30" t="s">
        <v>45</v>
      </c>
      <c r="E24" s="31" t="s">
        <v>126</v>
      </c>
    </row>
    <row r="25" spans="1:5" ht="25.5">
      <c r="A25" t="s">
        <v>46</v>
      </c>
      <c r="E25" s="29" t="s">
        <v>116</v>
      </c>
    </row>
    <row r="26" spans="1:16" ht="12.75">
      <c r="A26" s="18" t="s">
        <v>38</v>
      </c>
      <c s="23" t="s">
        <v>28</v>
      </c>
      <c s="23" t="s">
        <v>110</v>
      </c>
      <c s="18" t="s">
        <v>127</v>
      </c>
      <c s="24" t="s">
        <v>112</v>
      </c>
      <c s="25" t="s">
        <v>113</v>
      </c>
      <c s="26">
        <v>3.407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128</v>
      </c>
    </row>
    <row r="28" spans="1:5" ht="12.75">
      <c r="A28" s="30" t="s">
        <v>45</v>
      </c>
      <c r="E28" s="31" t="s">
        <v>129</v>
      </c>
    </row>
    <row r="29" spans="1:5" ht="25.5">
      <c r="A29" t="s">
        <v>46</v>
      </c>
      <c r="E29" s="29" t="s">
        <v>116</v>
      </c>
    </row>
    <row r="30" spans="1:16" ht="12.75">
      <c r="A30" s="18" t="s">
        <v>38</v>
      </c>
      <c s="23" t="s">
        <v>30</v>
      </c>
      <c s="23" t="s">
        <v>130</v>
      </c>
      <c s="18" t="s">
        <v>131</v>
      </c>
      <c s="24" t="s">
        <v>132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133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134</v>
      </c>
    </row>
    <row r="34" spans="1:16" ht="12.75">
      <c r="A34" s="18" t="s">
        <v>38</v>
      </c>
      <c s="23" t="s">
        <v>135</v>
      </c>
      <c s="23" t="s">
        <v>130</v>
      </c>
      <c s="18" t="s">
        <v>136</v>
      </c>
      <c s="24" t="s">
        <v>132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137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134</v>
      </c>
    </row>
    <row r="38" spans="1:16" ht="12.75">
      <c r="A38" s="18" t="s">
        <v>38</v>
      </c>
      <c s="23" t="s">
        <v>78</v>
      </c>
      <c s="23" t="s">
        <v>138</v>
      </c>
      <c s="18" t="s">
        <v>40</v>
      </c>
      <c s="24" t="s">
        <v>132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139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140</v>
      </c>
      <c s="18" t="s">
        <v>40</v>
      </c>
      <c s="24" t="s">
        <v>132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141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142</v>
      </c>
      <c s="18" t="s">
        <v>40</v>
      </c>
      <c s="24" t="s">
        <v>132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143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84</v>
      </c>
      <c s="23" t="s">
        <v>144</v>
      </c>
      <c s="18" t="s">
        <v>40</v>
      </c>
      <c s="24" t="s">
        <v>145</v>
      </c>
      <c s="25" t="s">
        <v>146</v>
      </c>
      <c s="26">
        <v>50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147</v>
      </c>
    </row>
    <row r="52" spans="1:5" ht="12.75">
      <c r="A52" s="30" t="s">
        <v>45</v>
      </c>
      <c r="E52" s="31" t="s">
        <v>148</v>
      </c>
    </row>
    <row r="53" spans="1:5" ht="12.75">
      <c r="A53" t="s">
        <v>46</v>
      </c>
      <c r="E53" s="29" t="s">
        <v>134</v>
      </c>
    </row>
    <row r="54" spans="1:16" ht="12.75">
      <c r="A54" s="18" t="s">
        <v>38</v>
      </c>
      <c s="23" t="s">
        <v>87</v>
      </c>
      <c s="23" t="s">
        <v>149</v>
      </c>
      <c s="18" t="s">
        <v>40</v>
      </c>
      <c s="24" t="s">
        <v>150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151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8" ht="12.75" customHeight="1">
      <c r="A58" s="5" t="s">
        <v>36</v>
      </c>
      <c s="5"/>
      <c s="35" t="s">
        <v>22</v>
      </c>
      <c s="5"/>
      <c s="21" t="s">
        <v>152</v>
      </c>
      <c s="5"/>
      <c s="5"/>
      <c s="5"/>
      <c s="36">
        <f>0+Q58</f>
      </c>
      <c r="O58">
        <f>0+R58</f>
      </c>
      <c r="Q58">
        <f>0+I59+I63+I67+I71+I75+I79+I83+I87+I91+I95+I99+I103+I107+I111</f>
      </c>
      <c>
        <f>0+O59+O63+O67+O71+O75+O79+O83+O87+O91+O95+O99+O103+O107+O111</f>
      </c>
    </row>
    <row r="59" spans="1:16" ht="12.75">
      <c r="A59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146</v>
      </c>
      <c s="26">
        <v>82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156</v>
      </c>
    </row>
    <row r="61" spans="1:5" ht="12.75">
      <c r="A61" s="30" t="s">
        <v>45</v>
      </c>
      <c r="E61" s="31" t="s">
        <v>157</v>
      </c>
    </row>
    <row r="62" spans="1:5" ht="38.25">
      <c r="A62" t="s">
        <v>46</v>
      </c>
      <c r="E62" s="29" t="s">
        <v>158</v>
      </c>
    </row>
    <row r="63" spans="1:16" ht="12.75">
      <c r="A63" s="18" t="s">
        <v>38</v>
      </c>
      <c s="23" t="s">
        <v>90</v>
      </c>
      <c s="23" t="s">
        <v>159</v>
      </c>
      <c s="18" t="s">
        <v>40</v>
      </c>
      <c s="24" t="s">
        <v>160</v>
      </c>
      <c s="25" t="s">
        <v>146</v>
      </c>
      <c s="26">
        <v>6.59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161</v>
      </c>
    </row>
    <row r="65" spans="1:5" ht="12.75">
      <c r="A65" s="30" t="s">
        <v>45</v>
      </c>
      <c r="E65" s="31" t="s">
        <v>162</v>
      </c>
    </row>
    <row r="66" spans="1:5" ht="25.5">
      <c r="A66" t="s">
        <v>46</v>
      </c>
      <c r="E66" s="29" t="s">
        <v>163</v>
      </c>
    </row>
    <row r="67" spans="1:16" ht="25.5">
      <c r="A67" s="18" t="s">
        <v>38</v>
      </c>
      <c s="23" t="s">
        <v>93</v>
      </c>
      <c s="23" t="s">
        <v>164</v>
      </c>
      <c s="18" t="s">
        <v>40</v>
      </c>
      <c s="24" t="s">
        <v>165</v>
      </c>
      <c s="25" t="s">
        <v>166</v>
      </c>
      <c s="26">
        <v>121.121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167</v>
      </c>
    </row>
    <row r="69" spans="1:5" ht="12.75">
      <c r="A69" s="30" t="s">
        <v>45</v>
      </c>
      <c r="E69" s="31" t="s">
        <v>168</v>
      </c>
    </row>
    <row r="70" spans="1:5" ht="63.75">
      <c r="A70" t="s">
        <v>46</v>
      </c>
      <c r="E70" s="29" t="s">
        <v>169</v>
      </c>
    </row>
    <row r="71" spans="1:16" ht="25.5">
      <c r="A71" s="18" t="s">
        <v>38</v>
      </c>
      <c s="23" t="s">
        <v>96</v>
      </c>
      <c s="23" t="s">
        <v>170</v>
      </c>
      <c s="18" t="s">
        <v>40</v>
      </c>
      <c s="24" t="s">
        <v>171</v>
      </c>
      <c s="25" t="s">
        <v>172</v>
      </c>
      <c s="26">
        <v>44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173</v>
      </c>
    </row>
    <row r="73" spans="1:5" ht="12.75">
      <c r="A73" s="30" t="s">
        <v>45</v>
      </c>
      <c r="E73" s="31" t="s">
        <v>174</v>
      </c>
    </row>
    <row r="74" spans="1:5" ht="63.75">
      <c r="A74" t="s">
        <v>46</v>
      </c>
      <c r="E74" s="29" t="s">
        <v>175</v>
      </c>
    </row>
    <row r="75" spans="1:16" ht="25.5">
      <c r="A75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179</v>
      </c>
      <c s="26">
        <v>76.912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180</v>
      </c>
    </row>
    <row r="77" spans="1:5" ht="12.75">
      <c r="A77" s="30" t="s">
        <v>45</v>
      </c>
      <c r="E77" s="31" t="s">
        <v>181</v>
      </c>
    </row>
    <row r="78" spans="1:5" ht="25.5">
      <c r="A78" t="s">
        <v>46</v>
      </c>
      <c r="E78" s="29" t="s">
        <v>182</v>
      </c>
    </row>
    <row r="79" spans="1:16" ht="12.75">
      <c r="A79" s="18" t="s">
        <v>38</v>
      </c>
      <c s="23" t="s">
        <v>99</v>
      </c>
      <c s="23" t="s">
        <v>183</v>
      </c>
      <c s="18" t="s">
        <v>40</v>
      </c>
      <c s="24" t="s">
        <v>184</v>
      </c>
      <c s="25" t="s">
        <v>172</v>
      </c>
      <c s="26">
        <v>53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185</v>
      </c>
    </row>
    <row r="81" spans="1:5" ht="12.75">
      <c r="A81" s="30" t="s">
        <v>45</v>
      </c>
      <c r="E81" s="31" t="s">
        <v>186</v>
      </c>
    </row>
    <row r="82" spans="1:5" ht="63.75">
      <c r="A82" t="s">
        <v>46</v>
      </c>
      <c r="E82" s="29" t="s">
        <v>175</v>
      </c>
    </row>
    <row r="83" spans="1:16" ht="12.75">
      <c r="A83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179</v>
      </c>
      <c s="26">
        <v>97.52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190</v>
      </c>
    </row>
    <row r="85" spans="1:5" ht="12.75">
      <c r="A85" s="30" t="s">
        <v>45</v>
      </c>
      <c r="E85" s="31" t="s">
        <v>191</v>
      </c>
    </row>
    <row r="86" spans="1:5" ht="25.5">
      <c r="A86" t="s">
        <v>46</v>
      </c>
      <c r="E86" s="29" t="s">
        <v>182</v>
      </c>
    </row>
    <row r="87" spans="1:16" ht="12.75">
      <c r="A87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166</v>
      </c>
      <c s="26">
        <v>33.605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195</v>
      </c>
    </row>
    <row r="89" spans="1:5" ht="12.75">
      <c r="A89" s="30" t="s">
        <v>45</v>
      </c>
      <c r="E89" s="31" t="s">
        <v>196</v>
      </c>
    </row>
    <row r="90" spans="1:5" ht="25.5">
      <c r="A90" t="s">
        <v>46</v>
      </c>
      <c r="E90" s="29" t="s">
        <v>197</v>
      </c>
    </row>
    <row r="91" spans="1:16" ht="12.75">
      <c r="A91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166</v>
      </c>
      <c s="26">
        <v>11.7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201</v>
      </c>
    </row>
    <row r="93" spans="1:5" ht="12.75">
      <c r="A93" s="30" t="s">
        <v>45</v>
      </c>
      <c r="E93" s="31" t="s">
        <v>202</v>
      </c>
    </row>
    <row r="94" spans="1:5" ht="12.75">
      <c r="A94" t="s">
        <v>46</v>
      </c>
      <c r="E94" s="29" t="s">
        <v>203</v>
      </c>
    </row>
    <row r="95" spans="1:16" ht="12.75">
      <c r="A95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166</v>
      </c>
      <c s="26">
        <v>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207</v>
      </c>
    </row>
    <row r="97" spans="1:5" ht="12.75">
      <c r="A97" s="30" t="s">
        <v>45</v>
      </c>
      <c r="E97" s="31" t="s">
        <v>40</v>
      </c>
    </row>
    <row r="98" spans="1:5" ht="357">
      <c r="A98" t="s">
        <v>46</v>
      </c>
      <c r="E98" s="29" t="s">
        <v>208</v>
      </c>
    </row>
    <row r="99" spans="1:16" ht="12.75">
      <c r="A99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166</v>
      </c>
      <c s="26">
        <v>712.806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51">
      <c r="A100" s="28" t="s">
        <v>43</v>
      </c>
      <c r="E100" s="29" t="s">
        <v>212</v>
      </c>
    </row>
    <row r="101" spans="1:5" ht="12.75">
      <c r="A101" s="30" t="s">
        <v>45</v>
      </c>
      <c r="E101" s="31" t="s">
        <v>213</v>
      </c>
    </row>
    <row r="102" spans="1:5" ht="318.75">
      <c r="A102" t="s">
        <v>46</v>
      </c>
      <c r="E102" s="29" t="s">
        <v>214</v>
      </c>
    </row>
    <row r="103" spans="1:16" ht="12.75">
      <c r="A103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166</v>
      </c>
      <c s="26">
        <v>7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218</v>
      </c>
    </row>
    <row r="105" spans="1:5" ht="12.75">
      <c r="A105" s="30" t="s">
        <v>45</v>
      </c>
      <c r="E105" s="31" t="s">
        <v>219</v>
      </c>
    </row>
    <row r="106" spans="1:5" ht="229.5">
      <c r="A106" t="s">
        <v>46</v>
      </c>
      <c r="E106" s="29" t="s">
        <v>220</v>
      </c>
    </row>
    <row r="107" spans="1:16" ht="12.75">
      <c r="A107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146</v>
      </c>
      <c s="26">
        <v>78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224</v>
      </c>
    </row>
    <row r="109" spans="1:5" ht="12.75">
      <c r="A109" s="30" t="s">
        <v>45</v>
      </c>
      <c r="E109" s="31" t="s">
        <v>225</v>
      </c>
    </row>
    <row r="110" spans="1:5" ht="38.25">
      <c r="A110" t="s">
        <v>46</v>
      </c>
      <c r="E110" s="29" t="s">
        <v>226</v>
      </c>
    </row>
    <row r="111" spans="1:16" ht="12.75">
      <c r="A111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166</v>
      </c>
      <c s="26">
        <v>712.806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230</v>
      </c>
    </row>
    <row r="114" spans="1:5" ht="267.75">
      <c r="A114" t="s">
        <v>46</v>
      </c>
      <c r="E114" s="29" t="s">
        <v>231</v>
      </c>
    </row>
    <row r="115" spans="1:18" ht="12.75" customHeight="1">
      <c r="A115" s="5" t="s">
        <v>36</v>
      </c>
      <c s="5"/>
      <c s="35" t="s">
        <v>16</v>
      </c>
      <c s="5"/>
      <c s="21" t="s">
        <v>232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12.75">
      <c r="A116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172</v>
      </c>
      <c s="26">
        <v>20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236</v>
      </c>
    </row>
    <row r="118" spans="1:5" ht="12.75">
      <c r="A118" s="30" t="s">
        <v>45</v>
      </c>
      <c r="E118" s="31" t="s">
        <v>237</v>
      </c>
    </row>
    <row r="119" spans="1:5" ht="165.75">
      <c r="A119" t="s">
        <v>46</v>
      </c>
      <c r="E119" s="29" t="s">
        <v>238</v>
      </c>
    </row>
    <row r="120" spans="1:16" ht="25.5">
      <c r="A120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172</v>
      </c>
      <c s="26">
        <v>4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242</v>
      </c>
    </row>
    <row r="122" spans="1:5" ht="12.75">
      <c r="A122" s="30" t="s">
        <v>45</v>
      </c>
      <c r="E122" s="31" t="s">
        <v>40</v>
      </c>
    </row>
    <row r="123" spans="1:5" ht="63.75">
      <c r="A123" t="s">
        <v>46</v>
      </c>
      <c r="E123" s="29" t="s">
        <v>243</v>
      </c>
    </row>
    <row r="124" spans="1:16" ht="12.75">
      <c r="A124" s="18" t="s">
        <v>38</v>
      </c>
      <c s="23" t="s">
        <v>62</v>
      </c>
      <c s="23" t="s">
        <v>244</v>
      </c>
      <c s="18" t="s">
        <v>40</v>
      </c>
      <c s="24" t="s">
        <v>245</v>
      </c>
      <c s="25" t="s">
        <v>166</v>
      </c>
      <c s="26">
        <v>5.554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246</v>
      </c>
    </row>
    <row r="126" spans="1:5" ht="12.75">
      <c r="A126" s="30" t="s">
        <v>45</v>
      </c>
      <c r="E126" s="31" t="s">
        <v>247</v>
      </c>
    </row>
    <row r="127" spans="1:5" ht="76.5">
      <c r="A127" t="s">
        <v>46</v>
      </c>
      <c r="E127" s="29" t="s">
        <v>248</v>
      </c>
    </row>
    <row r="128" spans="1:16" ht="25.5">
      <c r="A128" s="18" t="s">
        <v>38</v>
      </c>
      <c s="23" t="s">
        <v>249</v>
      </c>
      <c s="23" t="s">
        <v>250</v>
      </c>
      <c s="18" t="s">
        <v>131</v>
      </c>
      <c s="24" t="s">
        <v>251</v>
      </c>
      <c s="25" t="s">
        <v>252</v>
      </c>
      <c s="26">
        <v>1116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253</v>
      </c>
    </row>
    <row r="130" spans="1:5" ht="12.75">
      <c r="A130" s="30" t="s">
        <v>45</v>
      </c>
      <c r="E130" s="31" t="s">
        <v>254</v>
      </c>
    </row>
    <row r="131" spans="1:5" ht="63.75">
      <c r="A131" t="s">
        <v>46</v>
      </c>
      <c r="E131" s="29" t="s">
        <v>255</v>
      </c>
    </row>
    <row r="132" spans="1:16" ht="25.5">
      <c r="A132" s="18" t="s">
        <v>38</v>
      </c>
      <c s="23" t="s">
        <v>256</v>
      </c>
      <c s="23" t="s">
        <v>250</v>
      </c>
      <c s="18" t="s">
        <v>136</v>
      </c>
      <c s="24" t="s">
        <v>251</v>
      </c>
      <c s="25" t="s">
        <v>252</v>
      </c>
      <c s="26">
        <v>520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257</v>
      </c>
    </row>
    <row r="134" spans="1:5" ht="12.75">
      <c r="A134" s="30" t="s">
        <v>45</v>
      </c>
      <c r="E134" s="31" t="s">
        <v>258</v>
      </c>
    </row>
    <row r="135" spans="1:5" ht="63.75">
      <c r="A135" t="s">
        <v>46</v>
      </c>
      <c r="E135" s="29" t="s">
        <v>255</v>
      </c>
    </row>
    <row r="136" spans="1:18" ht="12.75" customHeight="1">
      <c r="A136" s="5" t="s">
        <v>36</v>
      </c>
      <c s="5"/>
      <c s="35" t="s">
        <v>15</v>
      </c>
      <c s="5"/>
      <c s="21" t="s">
        <v>259</v>
      </c>
      <c s="5"/>
      <c s="5"/>
      <c s="5"/>
      <c s="36">
        <f>0+Q136</f>
      </c>
      <c r="O136">
        <f>0+R136</f>
      </c>
      <c r="Q136">
        <f>0+I137+I141+I145+I149+I153+I157+I161+I165+I169</f>
      </c>
      <c>
        <f>0+O137+O141+O145+O149+O153+O157+O161+O165+O169</f>
      </c>
    </row>
    <row r="137" spans="1:16" ht="12.75">
      <c r="A137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252</v>
      </c>
      <c s="26">
        <v>54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263</v>
      </c>
    </row>
    <row r="139" spans="1:5" ht="12.75">
      <c r="A139" s="30" t="s">
        <v>45</v>
      </c>
      <c r="E139" s="31" t="s">
        <v>264</v>
      </c>
    </row>
    <row r="140" spans="1:5" ht="38.25">
      <c r="A140" t="s">
        <v>46</v>
      </c>
      <c r="E140" s="29" t="s">
        <v>265</v>
      </c>
    </row>
    <row r="141" spans="1:16" ht="12.75">
      <c r="A141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166</v>
      </c>
      <c s="26">
        <v>14.75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269</v>
      </c>
    </row>
    <row r="143" spans="1:5" ht="12.75">
      <c r="A143" s="30" t="s">
        <v>45</v>
      </c>
      <c r="E143" s="31" t="s">
        <v>270</v>
      </c>
    </row>
    <row r="144" spans="1:5" ht="369.75">
      <c r="A144" t="s">
        <v>46</v>
      </c>
      <c r="E144" s="29" t="s">
        <v>271</v>
      </c>
    </row>
    <row r="145" spans="1:16" ht="12.75">
      <c r="A145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113</v>
      </c>
      <c s="26">
        <v>2.95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275</v>
      </c>
    </row>
    <row r="147" spans="1:5" ht="12.75">
      <c r="A147" s="30" t="s">
        <v>45</v>
      </c>
      <c r="E147" s="31" t="s">
        <v>276</v>
      </c>
    </row>
    <row r="148" spans="1:5" ht="267.75">
      <c r="A148" t="s">
        <v>46</v>
      </c>
      <c r="E148" s="29" t="s">
        <v>277</v>
      </c>
    </row>
    <row r="149" spans="1:16" ht="12.75">
      <c r="A149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166</v>
      </c>
      <c s="26">
        <v>0.214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281</v>
      </c>
    </row>
    <row r="151" spans="1:5" ht="12.75">
      <c r="A151" s="30" t="s">
        <v>45</v>
      </c>
      <c r="E151" s="31" t="s">
        <v>282</v>
      </c>
    </row>
    <row r="152" spans="1:5" ht="229.5">
      <c r="A152" t="s">
        <v>46</v>
      </c>
      <c r="E152" s="29" t="s">
        <v>283</v>
      </c>
    </row>
    <row r="153" spans="1:16" ht="12.75">
      <c r="A153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166</v>
      </c>
      <c s="26">
        <v>7.72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287</v>
      </c>
    </row>
    <row r="155" spans="1:5" ht="12.75">
      <c r="A155" s="30" t="s">
        <v>45</v>
      </c>
      <c r="E155" s="31" t="s">
        <v>288</v>
      </c>
    </row>
    <row r="156" spans="1:5" ht="51">
      <c r="A156" t="s">
        <v>46</v>
      </c>
      <c r="E156" s="29" t="s">
        <v>289</v>
      </c>
    </row>
    <row r="157" spans="1:16" ht="12.75">
      <c r="A157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166</v>
      </c>
      <c s="26">
        <v>19.256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293</v>
      </c>
    </row>
    <row r="159" spans="1:5" ht="12.75">
      <c r="A159" s="30" t="s">
        <v>45</v>
      </c>
      <c r="E159" s="31" t="s">
        <v>294</v>
      </c>
    </row>
    <row r="160" spans="1:5" ht="369.75">
      <c r="A160" t="s">
        <v>46</v>
      </c>
      <c r="E160" s="29" t="s">
        <v>295</v>
      </c>
    </row>
    <row r="161" spans="1:16" ht="12.75">
      <c r="A161" s="18" t="s">
        <v>38</v>
      </c>
      <c s="23" t="s">
        <v>296</v>
      </c>
      <c s="23" t="s">
        <v>297</v>
      </c>
      <c s="18" t="s">
        <v>40</v>
      </c>
      <c s="24" t="s">
        <v>298</v>
      </c>
      <c s="25" t="s">
        <v>113</v>
      </c>
      <c s="26">
        <v>2.888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299</v>
      </c>
    </row>
    <row r="163" spans="1:5" ht="12.75">
      <c r="A163" s="30" t="s">
        <v>45</v>
      </c>
      <c r="E163" s="31" t="s">
        <v>300</v>
      </c>
    </row>
    <row r="164" spans="1:5" ht="267.75">
      <c r="A164" t="s">
        <v>46</v>
      </c>
      <c r="E164" s="29" t="s">
        <v>277</v>
      </c>
    </row>
    <row r="165" spans="1:16" ht="12.75">
      <c r="A165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166</v>
      </c>
      <c s="26">
        <v>45.712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25.5">
      <c r="A166" s="28" t="s">
        <v>43</v>
      </c>
      <c r="E166" s="29" t="s">
        <v>304</v>
      </c>
    </row>
    <row r="167" spans="1:5" ht="12.75">
      <c r="A167" s="30" t="s">
        <v>45</v>
      </c>
      <c r="E167" s="31" t="s">
        <v>305</v>
      </c>
    </row>
    <row r="168" spans="1:5" ht="369.75">
      <c r="A168" t="s">
        <v>46</v>
      </c>
      <c r="E168" s="29" t="s">
        <v>295</v>
      </c>
    </row>
    <row r="169" spans="1:16" ht="12.75">
      <c r="A169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113</v>
      </c>
      <c s="26">
        <v>6.857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309</v>
      </c>
    </row>
    <row r="171" spans="1:5" ht="12.75">
      <c r="A171" s="30" t="s">
        <v>45</v>
      </c>
      <c r="E171" s="31" t="s">
        <v>310</v>
      </c>
    </row>
    <row r="172" spans="1:5" ht="267.75">
      <c r="A172" t="s">
        <v>46</v>
      </c>
      <c r="E172" s="29" t="s">
        <v>277</v>
      </c>
    </row>
    <row r="173" spans="1:18" ht="12.75" customHeight="1">
      <c r="A173" s="5" t="s">
        <v>36</v>
      </c>
      <c s="5"/>
      <c s="35" t="s">
        <v>26</v>
      </c>
      <c s="5"/>
      <c s="21" t="s">
        <v>311</v>
      </c>
      <c s="5"/>
      <c s="5"/>
      <c s="5"/>
      <c s="36">
        <f>0+Q173</f>
      </c>
      <c r="O173">
        <f>0+R173</f>
      </c>
      <c r="Q173">
        <f>0+I174+I178+I182</f>
      </c>
      <c>
        <f>0+O174+O178+O182</f>
      </c>
    </row>
    <row r="174" spans="1:16" ht="12.75">
      <c r="A174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166</v>
      </c>
      <c s="26">
        <v>1.024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315</v>
      </c>
    </row>
    <row r="176" spans="1:5" ht="12.75">
      <c r="A176" s="30" t="s">
        <v>45</v>
      </c>
      <c r="E176" s="31" t="s">
        <v>316</v>
      </c>
    </row>
    <row r="177" spans="1:5" ht="369.75">
      <c r="A177" t="s">
        <v>46</v>
      </c>
      <c r="E177" s="29" t="s">
        <v>295</v>
      </c>
    </row>
    <row r="178" spans="1:16" ht="12.75">
      <c r="A178" s="18" t="s">
        <v>38</v>
      </c>
      <c s="23" t="s">
        <v>317</v>
      </c>
      <c s="23" t="s">
        <v>318</v>
      </c>
      <c s="18" t="s">
        <v>40</v>
      </c>
      <c s="24" t="s">
        <v>319</v>
      </c>
      <c s="25" t="s">
        <v>166</v>
      </c>
      <c s="26">
        <v>524.871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320</v>
      </c>
    </row>
    <row r="180" spans="1:5" ht="12.75">
      <c r="A180" s="30" t="s">
        <v>45</v>
      </c>
      <c r="E180" s="31" t="s">
        <v>321</v>
      </c>
    </row>
    <row r="181" spans="1:5" ht="369.75">
      <c r="A181" t="s">
        <v>46</v>
      </c>
      <c r="E181" s="29" t="s">
        <v>295</v>
      </c>
    </row>
    <row r="182" spans="1:16" ht="12.75">
      <c r="A182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166</v>
      </c>
      <c s="26">
        <v>11.022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325</v>
      </c>
    </row>
    <row r="184" spans="1:5" ht="12.75">
      <c r="A184" s="30" t="s">
        <v>45</v>
      </c>
      <c r="E184" s="31" t="s">
        <v>326</v>
      </c>
    </row>
    <row r="185" spans="1:5" ht="89.25">
      <c r="A185" t="s">
        <v>46</v>
      </c>
      <c r="E185" s="29" t="s">
        <v>327</v>
      </c>
    </row>
    <row r="186" spans="1:18" ht="12.75" customHeight="1">
      <c r="A186" s="5" t="s">
        <v>36</v>
      </c>
      <c s="5"/>
      <c s="35" t="s">
        <v>28</v>
      </c>
      <c s="5"/>
      <c s="21" t="s">
        <v>328</v>
      </c>
      <c s="5"/>
      <c s="5"/>
      <c s="5"/>
      <c s="36">
        <f>0+Q186</f>
      </c>
      <c r="O186">
        <f>0+R186</f>
      </c>
      <c r="Q186">
        <f>0+I187+I191+I195+I199+I203+I207+I211+I215</f>
      </c>
      <c>
        <f>0+O187+O191+O195+O199+O203+O207+O211+O215</f>
      </c>
    </row>
    <row r="187" spans="1:16" ht="25.5">
      <c r="A187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146</v>
      </c>
      <c s="26">
        <v>232.922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332</v>
      </c>
    </row>
    <row r="189" spans="1:5" ht="12.75">
      <c r="A189" s="30" t="s">
        <v>45</v>
      </c>
      <c r="E189" s="31" t="s">
        <v>333</v>
      </c>
    </row>
    <row r="190" spans="1:5" ht="51">
      <c r="A190" t="s">
        <v>46</v>
      </c>
      <c r="E190" s="29" t="s">
        <v>334</v>
      </c>
    </row>
    <row r="191" spans="1:16" ht="12.75">
      <c r="A191" s="18" t="s">
        <v>38</v>
      </c>
      <c s="23" t="s">
        <v>335</v>
      </c>
      <c s="23" t="s">
        <v>336</v>
      </c>
      <c s="18" t="s">
        <v>40</v>
      </c>
      <c s="24" t="s">
        <v>337</v>
      </c>
      <c s="25" t="s">
        <v>146</v>
      </c>
      <c s="26">
        <v>225.256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338</v>
      </c>
    </row>
    <row r="193" spans="1:5" ht="12.75">
      <c r="A193" s="30" t="s">
        <v>45</v>
      </c>
      <c r="E193" s="31" t="s">
        <v>339</v>
      </c>
    </row>
    <row r="194" spans="1:5" ht="140.25">
      <c r="A194" t="s">
        <v>46</v>
      </c>
      <c r="E194" s="29" t="s">
        <v>340</v>
      </c>
    </row>
    <row r="195" spans="1:16" ht="12.75">
      <c r="A195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146</v>
      </c>
      <c s="26">
        <v>232.922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344</v>
      </c>
    </row>
    <row r="197" spans="1:5" ht="12.75">
      <c r="A197" s="30" t="s">
        <v>45</v>
      </c>
      <c r="E197" s="31" t="s">
        <v>333</v>
      </c>
    </row>
    <row r="198" spans="1:5" ht="140.25">
      <c r="A198" t="s">
        <v>46</v>
      </c>
      <c r="E198" s="29" t="s">
        <v>340</v>
      </c>
    </row>
    <row r="199" spans="1:16" ht="12.75">
      <c r="A199" s="18" t="s">
        <v>38</v>
      </c>
      <c s="23" t="s">
        <v>345</v>
      </c>
      <c s="23" t="s">
        <v>346</v>
      </c>
      <c s="18" t="s">
        <v>40</v>
      </c>
      <c s="24" t="s">
        <v>347</v>
      </c>
      <c s="25" t="s">
        <v>146</v>
      </c>
      <c s="26">
        <v>675.822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348</v>
      </c>
    </row>
    <row r="201" spans="1:5" ht="12.75">
      <c r="A201" s="30" t="s">
        <v>45</v>
      </c>
      <c r="E201" s="31" t="s">
        <v>349</v>
      </c>
    </row>
    <row r="202" spans="1:5" ht="140.25">
      <c r="A202" t="s">
        <v>46</v>
      </c>
      <c r="E202" s="29" t="s">
        <v>340</v>
      </c>
    </row>
    <row r="203" spans="1:16" ht="12.75">
      <c r="A203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146</v>
      </c>
      <c s="26">
        <v>33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353</v>
      </c>
    </row>
    <row r="205" spans="1:5" ht="12.75">
      <c r="A205" s="30" t="s">
        <v>45</v>
      </c>
      <c r="E205" s="31" t="s">
        <v>354</v>
      </c>
    </row>
    <row r="206" spans="1:5" ht="140.25">
      <c r="A206" t="s">
        <v>46</v>
      </c>
      <c r="E206" s="29" t="s">
        <v>340</v>
      </c>
    </row>
    <row r="207" spans="1:16" ht="12.75">
      <c r="A207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146</v>
      </c>
      <c s="26">
        <v>337.911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358</v>
      </c>
    </row>
    <row r="209" spans="1:5" ht="12.75">
      <c r="A209" s="30" t="s">
        <v>45</v>
      </c>
      <c r="E209" s="31" t="s">
        <v>359</v>
      </c>
    </row>
    <row r="210" spans="1:5" ht="140.25">
      <c r="A210" t="s">
        <v>46</v>
      </c>
      <c r="E210" s="29" t="s">
        <v>360</v>
      </c>
    </row>
    <row r="211" spans="1:16" ht="12.75">
      <c r="A211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146</v>
      </c>
      <c s="26">
        <v>337.911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364</v>
      </c>
    </row>
    <row r="213" spans="1:5" ht="12.75">
      <c r="A213" s="30" t="s">
        <v>45</v>
      </c>
      <c r="E213" s="31" t="s">
        <v>359</v>
      </c>
    </row>
    <row r="214" spans="1:5" ht="140.25">
      <c r="A214" t="s">
        <v>46</v>
      </c>
      <c r="E214" s="29" t="s">
        <v>360</v>
      </c>
    </row>
    <row r="215" spans="1:16" ht="12.75">
      <c r="A215" s="18" t="s">
        <v>38</v>
      </c>
      <c s="23" t="s">
        <v>365</v>
      </c>
      <c s="23" t="s">
        <v>366</v>
      </c>
      <c s="18" t="s">
        <v>40</v>
      </c>
      <c s="24" t="s">
        <v>367</v>
      </c>
      <c s="25" t="s">
        <v>146</v>
      </c>
      <c s="26">
        <v>237.523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368</v>
      </c>
    </row>
    <row r="217" spans="1:5" ht="12.75">
      <c r="A217" s="30" t="s">
        <v>45</v>
      </c>
      <c r="E217" s="31" t="s">
        <v>369</v>
      </c>
    </row>
    <row r="218" spans="1:5" ht="140.25">
      <c r="A218" t="s">
        <v>46</v>
      </c>
      <c r="E218" s="29" t="s">
        <v>360</v>
      </c>
    </row>
    <row r="219" spans="1:18" ht="12.75" customHeight="1">
      <c r="A219" s="5" t="s">
        <v>36</v>
      </c>
      <c s="5"/>
      <c s="35" t="s">
        <v>30</v>
      </c>
      <c s="5"/>
      <c s="21" t="s">
        <v>370</v>
      </c>
      <c s="5"/>
      <c s="5"/>
      <c s="5"/>
      <c s="36">
        <f>0+Q219</f>
      </c>
      <c r="O219">
        <f>0+R219</f>
      </c>
      <c r="Q219">
        <f>0+I220+I224+I228</f>
      </c>
      <c>
        <f>0+O220+O224+O228</f>
      </c>
    </row>
    <row r="220" spans="1:16" ht="25.5">
      <c r="A220" s="18" t="s">
        <v>38</v>
      </c>
      <c s="23" t="s">
        <v>371</v>
      </c>
      <c s="23" t="s">
        <v>372</v>
      </c>
      <c s="18" t="s">
        <v>131</v>
      </c>
      <c s="24" t="s">
        <v>373</v>
      </c>
      <c s="25" t="s">
        <v>146</v>
      </c>
      <c s="26">
        <v>78.032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38.25">
      <c r="A221" s="28" t="s">
        <v>43</v>
      </c>
      <c r="E221" s="29" t="s">
        <v>374</v>
      </c>
    </row>
    <row r="222" spans="1:5" ht="12.75">
      <c r="A222" s="30" t="s">
        <v>45</v>
      </c>
      <c r="E222" s="31" t="s">
        <v>375</v>
      </c>
    </row>
    <row r="223" spans="1:5" ht="76.5">
      <c r="A223" t="s">
        <v>46</v>
      </c>
      <c r="E223" s="29" t="s">
        <v>376</v>
      </c>
    </row>
    <row r="224" spans="1:16" ht="25.5">
      <c r="A224" s="18" t="s">
        <v>38</v>
      </c>
      <c s="23" t="s">
        <v>377</v>
      </c>
      <c s="23" t="s">
        <v>372</v>
      </c>
      <c s="18" t="s">
        <v>136</v>
      </c>
      <c s="24" t="s">
        <v>373</v>
      </c>
      <c s="25" t="s">
        <v>146</v>
      </c>
      <c s="26">
        <v>34.644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38.25">
      <c r="A225" s="28" t="s">
        <v>43</v>
      </c>
      <c r="E225" s="29" t="s">
        <v>378</v>
      </c>
    </row>
    <row r="226" spans="1:5" ht="12.75">
      <c r="A226" s="30" t="s">
        <v>45</v>
      </c>
      <c r="E226" s="31" t="s">
        <v>379</v>
      </c>
    </row>
    <row r="227" spans="1:5" ht="76.5">
      <c r="A227" t="s">
        <v>46</v>
      </c>
      <c r="E227" s="29" t="s">
        <v>376</v>
      </c>
    </row>
    <row r="228" spans="1:16" ht="12.75">
      <c r="A228" s="18" t="s">
        <v>38</v>
      </c>
      <c s="23" t="s">
        <v>380</v>
      </c>
      <c s="23" t="s">
        <v>381</v>
      </c>
      <c s="18" t="s">
        <v>40</v>
      </c>
      <c s="24" t="s">
        <v>382</v>
      </c>
      <c s="25" t="s">
        <v>146</v>
      </c>
      <c s="26">
        <v>296.827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383</v>
      </c>
    </row>
    <row r="230" spans="1:5" ht="12.75">
      <c r="A230" s="30" t="s">
        <v>45</v>
      </c>
      <c r="E230" s="31" t="s">
        <v>384</v>
      </c>
    </row>
    <row r="231" spans="1:5" ht="51">
      <c r="A231" t="s">
        <v>46</v>
      </c>
      <c r="E231" s="29" t="s">
        <v>385</v>
      </c>
    </row>
    <row r="232" spans="1:18" ht="12.75" customHeight="1">
      <c r="A232" s="5" t="s">
        <v>36</v>
      </c>
      <c s="5"/>
      <c s="35" t="s">
        <v>135</v>
      </c>
      <c s="5"/>
      <c s="21" t="s">
        <v>386</v>
      </c>
      <c s="5"/>
      <c s="5"/>
      <c s="5"/>
      <c s="36">
        <f>0+Q232</f>
      </c>
      <c r="O232">
        <f>0+R232</f>
      </c>
      <c r="Q232">
        <f>0+I233+I237+I241+I245+I249+I253</f>
      </c>
      <c>
        <f>0+O233+O237+O241+O245+O249+O253</f>
      </c>
    </row>
    <row r="233" spans="1:16" ht="25.5">
      <c r="A233" s="18" t="s">
        <v>38</v>
      </c>
      <c s="23" t="s">
        <v>387</v>
      </c>
      <c s="23" t="s">
        <v>388</v>
      </c>
      <c s="18" t="s">
        <v>40</v>
      </c>
      <c s="24" t="s">
        <v>389</v>
      </c>
      <c s="25" t="s">
        <v>146</v>
      </c>
      <c s="26">
        <v>78.032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390</v>
      </c>
    </row>
    <row r="235" spans="1:5" ht="12.75">
      <c r="A235" s="30" t="s">
        <v>45</v>
      </c>
      <c r="E235" s="31" t="s">
        <v>391</v>
      </c>
    </row>
    <row r="236" spans="1:5" ht="344.25">
      <c r="A236" t="s">
        <v>46</v>
      </c>
      <c r="E236" s="29" t="s">
        <v>392</v>
      </c>
    </row>
    <row r="237" spans="1:16" ht="12.75">
      <c r="A237" s="18" t="s">
        <v>38</v>
      </c>
      <c s="23" t="s">
        <v>393</v>
      </c>
      <c s="23" t="s">
        <v>394</v>
      </c>
      <c s="18" t="s">
        <v>40</v>
      </c>
      <c s="24" t="s">
        <v>395</v>
      </c>
      <c s="25" t="s">
        <v>146</v>
      </c>
      <c s="26">
        <v>224.448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25.5">
      <c r="A238" s="28" t="s">
        <v>43</v>
      </c>
      <c r="E238" s="29" t="s">
        <v>396</v>
      </c>
    </row>
    <row r="239" spans="1:5" ht="12.75">
      <c r="A239" s="30" t="s">
        <v>45</v>
      </c>
      <c r="E239" s="31" t="s">
        <v>397</v>
      </c>
    </row>
    <row r="240" spans="1:5" ht="344.25">
      <c r="A240" t="s">
        <v>46</v>
      </c>
      <c r="E240" s="29" t="s">
        <v>392</v>
      </c>
    </row>
    <row r="241" spans="1:16" ht="12.75">
      <c r="A241" s="18" t="s">
        <v>38</v>
      </c>
      <c s="23" t="s">
        <v>398</v>
      </c>
      <c s="23" t="s">
        <v>399</v>
      </c>
      <c s="18" t="s">
        <v>40</v>
      </c>
      <c s="24" t="s">
        <v>400</v>
      </c>
      <c s="25" t="s">
        <v>146</v>
      </c>
      <c s="26">
        <v>33.508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401</v>
      </c>
    </row>
    <row r="243" spans="1:5" ht="12.75">
      <c r="A243" s="30" t="s">
        <v>45</v>
      </c>
      <c r="E243" s="31" t="s">
        <v>402</v>
      </c>
    </row>
    <row r="244" spans="1:5" ht="344.25">
      <c r="A244" t="s">
        <v>46</v>
      </c>
      <c r="E244" s="29" t="s">
        <v>392</v>
      </c>
    </row>
    <row r="245" spans="1:16" ht="12.75">
      <c r="A245" s="18" t="s">
        <v>38</v>
      </c>
      <c s="23" t="s">
        <v>403</v>
      </c>
      <c s="23" t="s">
        <v>404</v>
      </c>
      <c s="18" t="s">
        <v>40</v>
      </c>
      <c s="24" t="s">
        <v>405</v>
      </c>
      <c s="25" t="s">
        <v>146</v>
      </c>
      <c s="26">
        <v>605.024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25.5">
      <c r="A246" s="28" t="s">
        <v>43</v>
      </c>
      <c r="E246" s="29" t="s">
        <v>406</v>
      </c>
    </row>
    <row r="247" spans="1:5" ht="12.75">
      <c r="A247" s="30" t="s">
        <v>45</v>
      </c>
      <c r="E247" s="31" t="s">
        <v>407</v>
      </c>
    </row>
    <row r="248" spans="1:5" ht="344.25">
      <c r="A248" t="s">
        <v>46</v>
      </c>
      <c r="E248" s="29" t="s">
        <v>392</v>
      </c>
    </row>
    <row r="249" spans="1:16" ht="12.75">
      <c r="A249" s="18" t="s">
        <v>38</v>
      </c>
      <c s="23" t="s">
        <v>408</v>
      </c>
      <c s="23" t="s">
        <v>409</v>
      </c>
      <c s="18" t="s">
        <v>40</v>
      </c>
      <c s="24" t="s">
        <v>410</v>
      </c>
      <c s="25" t="s">
        <v>146</v>
      </c>
      <c s="26">
        <v>81.622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411</v>
      </c>
    </row>
    <row r="251" spans="1:5" ht="12.75">
      <c r="A251" s="30" t="s">
        <v>45</v>
      </c>
      <c r="E251" s="31" t="s">
        <v>412</v>
      </c>
    </row>
    <row r="252" spans="1:5" ht="51">
      <c r="A252" t="s">
        <v>46</v>
      </c>
      <c r="E252" s="29" t="s">
        <v>413</v>
      </c>
    </row>
    <row r="253" spans="1:16" ht="12.75">
      <c r="A253" s="18" t="s">
        <v>38</v>
      </c>
      <c s="23" t="s">
        <v>414</v>
      </c>
      <c s="23" t="s">
        <v>415</v>
      </c>
      <c s="18" t="s">
        <v>40</v>
      </c>
      <c s="24" t="s">
        <v>416</v>
      </c>
      <c s="25" t="s">
        <v>146</v>
      </c>
      <c s="26">
        <v>296.826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417</v>
      </c>
    </row>
    <row r="255" spans="1:5" ht="12.75">
      <c r="A255" s="30" t="s">
        <v>45</v>
      </c>
      <c r="E255" s="31" t="s">
        <v>418</v>
      </c>
    </row>
    <row r="256" spans="1:5" ht="51">
      <c r="A256" t="s">
        <v>46</v>
      </c>
      <c r="E256" s="29" t="s">
        <v>413</v>
      </c>
    </row>
    <row r="257" spans="1:18" ht="12.75" customHeight="1">
      <c r="A257" s="5" t="s">
        <v>36</v>
      </c>
      <c s="5"/>
      <c s="35" t="s">
        <v>78</v>
      </c>
      <c s="5"/>
      <c s="21" t="s">
        <v>419</v>
      </c>
      <c s="5"/>
      <c s="5"/>
      <c s="5"/>
      <c s="36">
        <f>0+Q257</f>
      </c>
      <c r="O257">
        <f>0+R257</f>
      </c>
      <c r="Q257">
        <f>0+I258</f>
      </c>
      <c>
        <f>0+O258</f>
      </c>
    </row>
    <row r="258" spans="1:16" ht="12.75">
      <c r="A258" s="18" t="s">
        <v>38</v>
      </c>
      <c s="23" t="s">
        <v>420</v>
      </c>
      <c s="23" t="s">
        <v>421</v>
      </c>
      <c s="18" t="s">
        <v>40</v>
      </c>
      <c s="24" t="s">
        <v>422</v>
      </c>
      <c s="25" t="s">
        <v>172</v>
      </c>
      <c s="26">
        <v>2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423</v>
      </c>
    </row>
    <row r="260" spans="1:5" ht="12.75">
      <c r="A260" s="30" t="s">
        <v>45</v>
      </c>
      <c r="E260" s="31" t="s">
        <v>40</v>
      </c>
    </row>
    <row r="261" spans="1:5" ht="255">
      <c r="A261" t="s">
        <v>46</v>
      </c>
      <c r="E261" s="29" t="s">
        <v>424</v>
      </c>
    </row>
    <row r="262" spans="1:18" ht="12.75" customHeight="1">
      <c r="A262" s="5" t="s">
        <v>36</v>
      </c>
      <c s="5"/>
      <c s="35" t="s">
        <v>33</v>
      </c>
      <c s="5"/>
      <c s="21" t="s">
        <v>425</v>
      </c>
      <c s="5"/>
      <c s="5"/>
      <c s="5"/>
      <c s="36">
        <f>0+Q262</f>
      </c>
      <c r="O262">
        <f>0+R262</f>
      </c>
      <c r="Q262">
        <f>0+I263+I267+I271+I275+I279+I283+I287+I291+I295+I299+I303+I307+I311+I315+I319+I323+I327+I331+I335+I339+I343+I347</f>
      </c>
      <c>
        <f>0+O263+O267+O271+O275+O279+O283+O287+O291+O295+O299+O303+O307+O311+O315+O319+O323+O327+O331+O335+O339+O343+O347</f>
      </c>
    </row>
    <row r="263" spans="1:16" ht="12.75">
      <c r="A263" s="18" t="s">
        <v>38</v>
      </c>
      <c s="23" t="s">
        <v>426</v>
      </c>
      <c s="23" t="s">
        <v>427</v>
      </c>
      <c s="18" t="s">
        <v>40</v>
      </c>
      <c s="24" t="s">
        <v>428</v>
      </c>
      <c s="25" t="s">
        <v>172</v>
      </c>
      <c s="26">
        <v>7.5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25.5">
      <c r="A264" s="28" t="s">
        <v>43</v>
      </c>
      <c r="E264" s="29" t="s">
        <v>429</v>
      </c>
    </row>
    <row r="265" spans="1:5" ht="12.75">
      <c r="A265" s="30" t="s">
        <v>45</v>
      </c>
      <c r="E265" s="31" t="s">
        <v>40</v>
      </c>
    </row>
    <row r="266" spans="1:5" ht="63.75">
      <c r="A266" t="s">
        <v>46</v>
      </c>
      <c r="E266" s="29" t="s">
        <v>430</v>
      </c>
    </row>
    <row r="267" spans="1:16" ht="12.75">
      <c r="A267" s="18" t="s">
        <v>38</v>
      </c>
      <c s="23" t="s">
        <v>431</v>
      </c>
      <c s="23" t="s">
        <v>432</v>
      </c>
      <c s="18" t="s">
        <v>40</v>
      </c>
      <c s="24" t="s">
        <v>433</v>
      </c>
      <c s="25" t="s">
        <v>172</v>
      </c>
      <c s="26">
        <v>54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12.75">
      <c r="A268" s="28" t="s">
        <v>43</v>
      </c>
      <c r="E268" s="29" t="s">
        <v>434</v>
      </c>
    </row>
    <row r="269" spans="1:5" ht="12.75">
      <c r="A269" s="30" t="s">
        <v>45</v>
      </c>
      <c r="E269" s="31" t="s">
        <v>435</v>
      </c>
    </row>
    <row r="270" spans="1:5" ht="63.75">
      <c r="A270" t="s">
        <v>46</v>
      </c>
      <c r="E270" s="29" t="s">
        <v>436</v>
      </c>
    </row>
    <row r="271" spans="1:16" ht="25.5">
      <c r="A271" s="18" t="s">
        <v>38</v>
      </c>
      <c s="23" t="s">
        <v>437</v>
      </c>
      <c s="23" t="s">
        <v>438</v>
      </c>
      <c s="18" t="s">
        <v>40</v>
      </c>
      <c s="24" t="s">
        <v>439</v>
      </c>
      <c s="25" t="s">
        <v>146</v>
      </c>
      <c s="26">
        <v>26.25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12.75">
      <c r="A272" s="28" t="s">
        <v>43</v>
      </c>
      <c r="E272" s="29" t="s">
        <v>440</v>
      </c>
    </row>
    <row r="273" spans="1:5" ht="12.75">
      <c r="A273" s="30" t="s">
        <v>45</v>
      </c>
      <c r="E273" s="31" t="s">
        <v>441</v>
      </c>
    </row>
    <row r="274" spans="1:5" ht="38.25">
      <c r="A274" t="s">
        <v>46</v>
      </c>
      <c r="E274" s="29" t="s">
        <v>442</v>
      </c>
    </row>
    <row r="275" spans="1:16" ht="25.5">
      <c r="A275" s="18" t="s">
        <v>38</v>
      </c>
      <c s="23" t="s">
        <v>443</v>
      </c>
      <c s="23" t="s">
        <v>444</v>
      </c>
      <c s="18" t="s">
        <v>40</v>
      </c>
      <c s="24" t="s">
        <v>445</v>
      </c>
      <c s="25" t="s">
        <v>146</v>
      </c>
      <c s="26">
        <v>26.25</v>
      </c>
      <c s="27">
        <v>0</v>
      </c>
      <c s="27">
        <f>ROUND(ROUND(H275,2)*ROUND(G275,3),2)</f>
      </c>
      <c r="O275">
        <f>(I275*21)/100</f>
      </c>
      <c t="s">
        <v>16</v>
      </c>
    </row>
    <row r="276" spans="1:5" ht="12.75">
      <c r="A276" s="28" t="s">
        <v>43</v>
      </c>
      <c r="E276" s="29" t="s">
        <v>446</v>
      </c>
    </row>
    <row r="277" spans="1:5" ht="12.75">
      <c r="A277" s="30" t="s">
        <v>45</v>
      </c>
      <c r="E277" s="31" t="s">
        <v>40</v>
      </c>
    </row>
    <row r="278" spans="1:5" ht="38.25">
      <c r="A278" t="s">
        <v>46</v>
      </c>
      <c r="E278" s="29" t="s">
        <v>442</v>
      </c>
    </row>
    <row r="279" spans="1:16" ht="12.75">
      <c r="A279" s="18" t="s">
        <v>38</v>
      </c>
      <c s="23" t="s">
        <v>447</v>
      </c>
      <c s="23" t="s">
        <v>448</v>
      </c>
      <c s="18" t="s">
        <v>131</v>
      </c>
      <c s="24" t="s">
        <v>449</v>
      </c>
      <c s="25" t="s">
        <v>172</v>
      </c>
      <c s="26">
        <v>52</v>
      </c>
      <c s="27">
        <v>0</v>
      </c>
      <c s="27">
        <f>ROUND(ROUND(H279,2)*ROUND(G279,3),2)</f>
      </c>
      <c r="O279">
        <f>(I279*21)/100</f>
      </c>
      <c t="s">
        <v>16</v>
      </c>
    </row>
    <row r="280" spans="1:5" ht="12.75">
      <c r="A280" s="28" t="s">
        <v>43</v>
      </c>
      <c r="E280" s="29" t="s">
        <v>450</v>
      </c>
    </row>
    <row r="281" spans="1:5" ht="12.75">
      <c r="A281" s="30" t="s">
        <v>45</v>
      </c>
      <c r="E281" s="31" t="s">
        <v>451</v>
      </c>
    </row>
    <row r="282" spans="1:5" ht="51">
      <c r="A282" t="s">
        <v>46</v>
      </c>
      <c r="E282" s="29" t="s">
        <v>452</v>
      </c>
    </row>
    <row r="283" spans="1:16" ht="12.75">
      <c r="A283" s="18" t="s">
        <v>38</v>
      </c>
      <c s="23" t="s">
        <v>453</v>
      </c>
      <c s="23" t="s">
        <v>448</v>
      </c>
      <c s="18" t="s">
        <v>136</v>
      </c>
      <c s="24" t="s">
        <v>449</v>
      </c>
      <c s="25" t="s">
        <v>172</v>
      </c>
      <c s="26">
        <v>1</v>
      </c>
      <c s="27">
        <v>0</v>
      </c>
      <c s="27">
        <f>ROUND(ROUND(H283,2)*ROUND(G283,3),2)</f>
      </c>
      <c r="O283">
        <f>(I283*21)/100</f>
      </c>
      <c t="s">
        <v>16</v>
      </c>
    </row>
    <row r="284" spans="1:5" ht="12.75">
      <c r="A284" s="28" t="s">
        <v>43</v>
      </c>
      <c r="E284" s="29" t="s">
        <v>454</v>
      </c>
    </row>
    <row r="285" spans="1:5" ht="12.75">
      <c r="A285" s="30" t="s">
        <v>45</v>
      </c>
      <c r="E285" s="31" t="s">
        <v>40</v>
      </c>
    </row>
    <row r="286" spans="1:5" ht="51">
      <c r="A286" t="s">
        <v>46</v>
      </c>
      <c r="E286" s="29" t="s">
        <v>452</v>
      </c>
    </row>
    <row r="287" spans="1:16" ht="12.75">
      <c r="A287" s="18" t="s">
        <v>38</v>
      </c>
      <c s="23" t="s">
        <v>455</v>
      </c>
      <c s="23" t="s">
        <v>448</v>
      </c>
      <c s="18" t="s">
        <v>456</v>
      </c>
      <c s="24" t="s">
        <v>449</v>
      </c>
      <c s="25" t="s">
        <v>172</v>
      </c>
      <c s="26">
        <v>7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12.75">
      <c r="A288" s="28" t="s">
        <v>43</v>
      </c>
      <c r="E288" s="29" t="s">
        <v>457</v>
      </c>
    </row>
    <row r="289" spans="1:5" ht="12.75">
      <c r="A289" s="30" t="s">
        <v>45</v>
      </c>
      <c r="E289" s="31" t="s">
        <v>40</v>
      </c>
    </row>
    <row r="290" spans="1:5" ht="51">
      <c r="A290" t="s">
        <v>46</v>
      </c>
      <c r="E290" s="29" t="s">
        <v>452</v>
      </c>
    </row>
    <row r="291" spans="1:16" ht="12.75">
      <c r="A291" s="18" t="s">
        <v>38</v>
      </c>
      <c s="23" t="s">
        <v>458</v>
      </c>
      <c s="23" t="s">
        <v>459</v>
      </c>
      <c s="18" t="s">
        <v>40</v>
      </c>
      <c s="24" t="s">
        <v>460</v>
      </c>
      <c s="25" t="s">
        <v>172</v>
      </c>
      <c s="26">
        <v>15.4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25.5">
      <c r="A292" s="28" t="s">
        <v>43</v>
      </c>
      <c r="E292" s="29" t="s">
        <v>461</v>
      </c>
    </row>
    <row r="293" spans="1:5" ht="12.75">
      <c r="A293" s="30" t="s">
        <v>45</v>
      </c>
      <c r="E293" s="31" t="s">
        <v>462</v>
      </c>
    </row>
    <row r="294" spans="1:5" ht="25.5">
      <c r="A294" t="s">
        <v>46</v>
      </c>
      <c r="E294" s="29" t="s">
        <v>463</v>
      </c>
    </row>
    <row r="295" spans="1:16" ht="12.75">
      <c r="A295" s="18" t="s">
        <v>38</v>
      </c>
      <c s="23" t="s">
        <v>464</v>
      </c>
      <c s="23" t="s">
        <v>465</v>
      </c>
      <c s="18" t="s">
        <v>40</v>
      </c>
      <c s="24" t="s">
        <v>466</v>
      </c>
      <c s="25" t="s">
        <v>146</v>
      </c>
      <c s="26">
        <v>1.04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467</v>
      </c>
    </row>
    <row r="297" spans="1:5" ht="12.75">
      <c r="A297" s="30" t="s">
        <v>45</v>
      </c>
      <c r="E297" s="31" t="s">
        <v>468</v>
      </c>
    </row>
    <row r="298" spans="1:5" ht="25.5">
      <c r="A298" t="s">
        <v>46</v>
      </c>
      <c r="E298" s="29" t="s">
        <v>469</v>
      </c>
    </row>
    <row r="299" spans="1:16" ht="12.75">
      <c r="A299" s="18" t="s">
        <v>38</v>
      </c>
      <c s="23" t="s">
        <v>470</v>
      </c>
      <c s="23" t="s">
        <v>471</v>
      </c>
      <c s="18" t="s">
        <v>131</v>
      </c>
      <c s="24" t="s">
        <v>472</v>
      </c>
      <c s="25" t="s">
        <v>172</v>
      </c>
      <c s="26">
        <v>84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12.75">
      <c r="A300" s="28" t="s">
        <v>43</v>
      </c>
      <c r="E300" s="29" t="s">
        <v>473</v>
      </c>
    </row>
    <row r="301" spans="1:5" ht="12.75">
      <c r="A301" s="30" t="s">
        <v>45</v>
      </c>
      <c r="E301" s="31" t="s">
        <v>474</v>
      </c>
    </row>
    <row r="302" spans="1:5" ht="38.25">
      <c r="A302" t="s">
        <v>46</v>
      </c>
      <c r="E302" s="29" t="s">
        <v>475</v>
      </c>
    </row>
    <row r="303" spans="1:16" ht="12.75">
      <c r="A303" s="18" t="s">
        <v>38</v>
      </c>
      <c s="23" t="s">
        <v>476</v>
      </c>
      <c s="23" t="s">
        <v>471</v>
      </c>
      <c s="18" t="s">
        <v>136</v>
      </c>
      <c s="24" t="s">
        <v>472</v>
      </c>
      <c s="25" t="s">
        <v>172</v>
      </c>
      <c s="26">
        <v>15.4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477</v>
      </c>
    </row>
    <row r="305" spans="1:5" ht="12.75">
      <c r="A305" s="30" t="s">
        <v>45</v>
      </c>
      <c r="E305" s="31" t="s">
        <v>462</v>
      </c>
    </row>
    <row r="306" spans="1:5" ht="38.25">
      <c r="A306" t="s">
        <v>46</v>
      </c>
      <c r="E306" s="29" t="s">
        <v>475</v>
      </c>
    </row>
    <row r="307" spans="1:16" ht="25.5">
      <c r="A307" s="18" t="s">
        <v>38</v>
      </c>
      <c s="23" t="s">
        <v>478</v>
      </c>
      <c s="23" t="s">
        <v>479</v>
      </c>
      <c s="18" t="s">
        <v>40</v>
      </c>
      <c s="24" t="s">
        <v>480</v>
      </c>
      <c s="25" t="s">
        <v>172</v>
      </c>
      <c s="26">
        <v>22.54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12.75">
      <c r="A308" s="28" t="s">
        <v>43</v>
      </c>
      <c r="E308" s="29" t="s">
        <v>481</v>
      </c>
    </row>
    <row r="309" spans="1:5" ht="12.75">
      <c r="A309" s="30" t="s">
        <v>45</v>
      </c>
      <c r="E309" s="31" t="s">
        <v>482</v>
      </c>
    </row>
    <row r="310" spans="1:5" ht="38.25">
      <c r="A310" t="s">
        <v>46</v>
      </c>
      <c r="E310" s="29" t="s">
        <v>265</v>
      </c>
    </row>
    <row r="311" spans="1:16" ht="12.75">
      <c r="A311" s="18" t="s">
        <v>38</v>
      </c>
      <c s="23" t="s">
        <v>483</v>
      </c>
      <c s="23" t="s">
        <v>484</v>
      </c>
      <c s="18" t="s">
        <v>40</v>
      </c>
      <c s="24" t="s">
        <v>485</v>
      </c>
      <c s="25" t="s">
        <v>172</v>
      </c>
      <c s="26">
        <v>36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486</v>
      </c>
    </row>
    <row r="313" spans="1:5" ht="12.75">
      <c r="A313" s="30" t="s">
        <v>45</v>
      </c>
      <c r="E313" s="31" t="s">
        <v>487</v>
      </c>
    </row>
    <row r="314" spans="1:5" ht="38.25">
      <c r="A314" t="s">
        <v>46</v>
      </c>
      <c r="E314" s="29" t="s">
        <v>265</v>
      </c>
    </row>
    <row r="315" spans="1:16" ht="12.75">
      <c r="A315" s="18" t="s">
        <v>38</v>
      </c>
      <c s="23" t="s">
        <v>488</v>
      </c>
      <c s="23" t="s">
        <v>489</v>
      </c>
      <c s="18" t="s">
        <v>40</v>
      </c>
      <c s="24" t="s">
        <v>490</v>
      </c>
      <c s="25" t="s">
        <v>42</v>
      </c>
      <c s="26">
        <v>1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76.5">
      <c r="A316" s="28" t="s">
        <v>43</v>
      </c>
      <c r="E316" s="29" t="s">
        <v>491</v>
      </c>
    </row>
    <row r="317" spans="1:5" ht="12.75">
      <c r="A317" s="30" t="s">
        <v>45</v>
      </c>
      <c r="E317" s="31" t="s">
        <v>40</v>
      </c>
    </row>
    <row r="318" spans="1:5" ht="38.25">
      <c r="A318" t="s">
        <v>46</v>
      </c>
      <c r="E318" s="29" t="s">
        <v>492</v>
      </c>
    </row>
    <row r="319" spans="1:16" ht="12.75">
      <c r="A319" s="18" t="s">
        <v>38</v>
      </c>
      <c s="23" t="s">
        <v>493</v>
      </c>
      <c s="23" t="s">
        <v>494</v>
      </c>
      <c s="18" t="s">
        <v>40</v>
      </c>
      <c s="24" t="s">
        <v>495</v>
      </c>
      <c s="25" t="s">
        <v>166</v>
      </c>
      <c s="26">
        <v>0.18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496</v>
      </c>
    </row>
    <row r="321" spans="1:5" ht="12.75">
      <c r="A321" s="30" t="s">
        <v>45</v>
      </c>
      <c r="E321" s="31" t="s">
        <v>497</v>
      </c>
    </row>
    <row r="322" spans="1:5" ht="229.5">
      <c r="A322" t="s">
        <v>46</v>
      </c>
      <c r="E322" s="29" t="s">
        <v>498</v>
      </c>
    </row>
    <row r="323" spans="1:16" ht="12.75">
      <c r="A323" s="18" t="s">
        <v>38</v>
      </c>
      <c s="23" t="s">
        <v>499</v>
      </c>
      <c s="23" t="s">
        <v>500</v>
      </c>
      <c s="18" t="s">
        <v>40</v>
      </c>
      <c s="24" t="s">
        <v>501</v>
      </c>
      <c s="25" t="s">
        <v>252</v>
      </c>
      <c s="26">
        <v>1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502</v>
      </c>
    </row>
    <row r="325" spans="1:5" ht="12.75">
      <c r="A325" s="30" t="s">
        <v>45</v>
      </c>
      <c r="E325" s="31" t="s">
        <v>40</v>
      </c>
    </row>
    <row r="326" spans="1:5" ht="369.75">
      <c r="A326" t="s">
        <v>46</v>
      </c>
      <c r="E326" s="29" t="s">
        <v>295</v>
      </c>
    </row>
    <row r="327" spans="1:16" ht="12.75">
      <c r="A327" s="18" t="s">
        <v>38</v>
      </c>
      <c s="23" t="s">
        <v>503</v>
      </c>
      <c s="23" t="s">
        <v>504</v>
      </c>
      <c s="18" t="s">
        <v>40</v>
      </c>
      <c s="24" t="s">
        <v>505</v>
      </c>
      <c s="25" t="s">
        <v>146</v>
      </c>
      <c s="26">
        <v>685.789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25.5">
      <c r="A328" s="28" t="s">
        <v>43</v>
      </c>
      <c r="E328" s="29" t="s">
        <v>506</v>
      </c>
    </row>
    <row r="329" spans="1:5" ht="12.75">
      <c r="A329" s="30" t="s">
        <v>45</v>
      </c>
      <c r="E329" s="31" t="s">
        <v>507</v>
      </c>
    </row>
    <row r="330" spans="1:5" ht="25.5">
      <c r="A330" t="s">
        <v>46</v>
      </c>
      <c r="E330" s="29" t="s">
        <v>508</v>
      </c>
    </row>
    <row r="331" spans="1:16" ht="12.75">
      <c r="A331" s="18" t="s">
        <v>38</v>
      </c>
      <c s="23" t="s">
        <v>509</v>
      </c>
      <c s="23" t="s">
        <v>510</v>
      </c>
      <c s="18" t="s">
        <v>40</v>
      </c>
      <c s="24" t="s">
        <v>511</v>
      </c>
      <c s="25" t="s">
        <v>512</v>
      </c>
      <c s="26">
        <v>569</v>
      </c>
      <c s="27">
        <v>0</v>
      </c>
      <c s="27">
        <f>ROUND(ROUND(H331,2)*ROUND(G331,3),2)</f>
      </c>
      <c r="O331">
        <f>(I331*21)/100</f>
      </c>
      <c t="s">
        <v>16</v>
      </c>
    </row>
    <row r="332" spans="1:5" ht="25.5">
      <c r="A332" s="28" t="s">
        <v>43</v>
      </c>
      <c r="E332" s="29" t="s">
        <v>513</v>
      </c>
    </row>
    <row r="333" spans="1:5" ht="12.75">
      <c r="A333" s="30" t="s">
        <v>45</v>
      </c>
      <c r="E333" s="31" t="s">
        <v>514</v>
      </c>
    </row>
    <row r="334" spans="1:5" ht="25.5">
      <c r="A334" t="s">
        <v>46</v>
      </c>
      <c r="E334" s="29" t="s">
        <v>515</v>
      </c>
    </row>
    <row r="335" spans="1:16" ht="12.75">
      <c r="A335" s="18" t="s">
        <v>38</v>
      </c>
      <c s="23" t="s">
        <v>516</v>
      </c>
      <c s="23" t="s">
        <v>517</v>
      </c>
      <c s="18" t="s">
        <v>40</v>
      </c>
      <c s="24" t="s">
        <v>518</v>
      </c>
      <c s="25" t="s">
        <v>166</v>
      </c>
      <c s="26">
        <v>0.6</v>
      </c>
      <c s="27">
        <v>0</v>
      </c>
      <c s="27">
        <f>ROUND(ROUND(H335,2)*ROUND(G335,3),2)</f>
      </c>
      <c r="O335">
        <f>(I335*21)/100</f>
      </c>
      <c t="s">
        <v>16</v>
      </c>
    </row>
    <row r="336" spans="1:5" ht="12.75">
      <c r="A336" s="28" t="s">
        <v>43</v>
      </c>
      <c r="E336" s="29" t="s">
        <v>519</v>
      </c>
    </row>
    <row r="337" spans="1:5" ht="12.75">
      <c r="A337" s="30" t="s">
        <v>45</v>
      </c>
      <c r="E337" s="31" t="s">
        <v>520</v>
      </c>
    </row>
    <row r="338" spans="1:5" ht="51">
      <c r="A338" t="s">
        <v>46</v>
      </c>
      <c r="E338" s="29" t="s">
        <v>521</v>
      </c>
    </row>
    <row r="339" spans="1:16" ht="12.75">
      <c r="A339" s="18" t="s">
        <v>38</v>
      </c>
      <c s="23" t="s">
        <v>522</v>
      </c>
      <c s="23" t="s">
        <v>523</v>
      </c>
      <c s="18" t="s">
        <v>40</v>
      </c>
      <c s="24" t="s">
        <v>524</v>
      </c>
      <c s="25" t="s">
        <v>166</v>
      </c>
      <c s="26">
        <v>13.681</v>
      </c>
      <c s="27">
        <v>0</v>
      </c>
      <c s="27">
        <f>ROUND(ROUND(H339,2)*ROUND(G339,3),2)</f>
      </c>
      <c r="O339">
        <f>(I339*21)/100</f>
      </c>
      <c t="s">
        <v>16</v>
      </c>
    </row>
    <row r="340" spans="1:5" ht="12.75">
      <c r="A340" s="28" t="s">
        <v>43</v>
      </c>
      <c r="E340" s="29" t="s">
        <v>525</v>
      </c>
    </row>
    <row r="341" spans="1:5" ht="12.75">
      <c r="A341" s="30" t="s">
        <v>45</v>
      </c>
      <c r="E341" s="31" t="s">
        <v>526</v>
      </c>
    </row>
    <row r="342" spans="1:5" ht="51">
      <c r="A342" t="s">
        <v>46</v>
      </c>
      <c r="E342" s="29" t="s">
        <v>521</v>
      </c>
    </row>
    <row r="343" spans="1:16" ht="12.75">
      <c r="A343" s="18" t="s">
        <v>38</v>
      </c>
      <c s="23" t="s">
        <v>527</v>
      </c>
      <c s="23" t="s">
        <v>528</v>
      </c>
      <c s="18" t="s">
        <v>40</v>
      </c>
      <c s="24" t="s">
        <v>529</v>
      </c>
      <c s="25" t="s">
        <v>113</v>
      </c>
      <c s="26">
        <v>0.833</v>
      </c>
      <c s="27">
        <v>0</v>
      </c>
      <c s="27">
        <f>ROUND(ROUND(H343,2)*ROUND(G343,3),2)</f>
      </c>
      <c r="O343">
        <f>(I343*21)/100</f>
      </c>
      <c t="s">
        <v>16</v>
      </c>
    </row>
    <row r="344" spans="1:5" ht="12.75">
      <c r="A344" s="28" t="s">
        <v>43</v>
      </c>
      <c r="E344" s="29" t="s">
        <v>530</v>
      </c>
    </row>
    <row r="345" spans="1:5" ht="12.75">
      <c r="A345" s="30" t="s">
        <v>45</v>
      </c>
      <c r="E345" s="31" t="s">
        <v>531</v>
      </c>
    </row>
    <row r="346" spans="1:5" ht="63.75">
      <c r="A346" t="s">
        <v>46</v>
      </c>
      <c r="E346" s="29" t="s">
        <v>532</v>
      </c>
    </row>
    <row r="347" spans="1:16" ht="12.75">
      <c r="A347" s="18" t="s">
        <v>38</v>
      </c>
      <c s="23" t="s">
        <v>533</v>
      </c>
      <c s="23" t="s">
        <v>534</v>
      </c>
      <c s="18" t="s">
        <v>40</v>
      </c>
      <c s="24" t="s">
        <v>535</v>
      </c>
      <c s="25" t="s">
        <v>146</v>
      </c>
      <c s="26">
        <v>170.364</v>
      </c>
      <c s="27">
        <v>0</v>
      </c>
      <c s="27">
        <f>ROUND(ROUND(H347,2)*ROUND(G347,3),2)</f>
      </c>
      <c r="O347">
        <f>(I347*21)/100</f>
      </c>
      <c t="s">
        <v>16</v>
      </c>
    </row>
    <row r="348" spans="1:5" ht="12.75">
      <c r="A348" s="28" t="s">
        <v>43</v>
      </c>
      <c r="E348" s="29" t="s">
        <v>536</v>
      </c>
    </row>
    <row r="349" spans="1:5" ht="12.75">
      <c r="A349" s="30" t="s">
        <v>45</v>
      </c>
      <c r="E349" s="31" t="s">
        <v>537</v>
      </c>
    </row>
    <row r="350" spans="1:5" ht="51">
      <c r="A350" t="s">
        <v>46</v>
      </c>
      <c r="E350" s="29" t="s">
        <v>521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